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hidePivotFieldList="1"/>
  <mc:AlternateContent xmlns:mc="http://schemas.openxmlformats.org/markup-compatibility/2006">
    <mc:Choice Requires="x15">
      <x15ac:absPath xmlns:x15ac="http://schemas.microsoft.com/office/spreadsheetml/2010/11/ac" url="/Users/jordane/Google Drives/GD jordanehesse/20181207_BeNeLuxRefresher/IM day/20181208_Refresher_IM day preparation/Draft/"/>
    </mc:Choice>
  </mc:AlternateContent>
  <bookViews>
    <workbookView xWindow="40" yWindow="460" windowWidth="25600" windowHeight="15460" tabRatio="500"/>
  </bookViews>
  <sheets>
    <sheet name="Data" sheetId="1" r:id="rId1"/>
    <sheet name="Analysis" sheetId="3" r:id="rId2"/>
  </sheets>
  <calcPr calcId="150000" concurrentCalc="0"/>
  <pivotCaches>
    <pivotCache cacheId="5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J16" i="1"/>
  <c r="K16" i="1"/>
  <c r="L16" i="1"/>
  <c r="M16" i="1"/>
  <c r="L21" i="1"/>
  <c r="M21" i="1"/>
  <c r="J20" i="1"/>
  <c r="K20" i="1"/>
  <c r="L20" i="1"/>
  <c r="M20" i="1"/>
  <c r="J19" i="1"/>
  <c r="K19" i="1"/>
  <c r="L19" i="1"/>
  <c r="M19" i="1"/>
  <c r="J18" i="1"/>
  <c r="K18" i="1"/>
  <c r="L18" i="1"/>
  <c r="M18" i="1"/>
  <c r="J17" i="1"/>
  <c r="K17" i="1"/>
  <c r="L17" i="1"/>
  <c r="M17" i="1"/>
  <c r="H15" i="1"/>
  <c r="J15" i="1"/>
  <c r="K15" i="1"/>
  <c r="L15" i="1"/>
  <c r="M15" i="1"/>
  <c r="J12" i="1"/>
  <c r="J13" i="1"/>
  <c r="J14" i="1"/>
  <c r="K12" i="1"/>
  <c r="K13" i="1"/>
  <c r="K14" i="1"/>
  <c r="L12" i="1"/>
  <c r="L13" i="1"/>
  <c r="L14" i="1"/>
  <c r="M12" i="1"/>
  <c r="M13" i="1"/>
  <c r="M14" i="1"/>
  <c r="M10" i="1"/>
  <c r="M11" i="1"/>
  <c r="L10" i="1"/>
  <c r="L11" i="1"/>
  <c r="K10" i="1"/>
  <c r="K11" i="1"/>
  <c r="J10" i="1"/>
  <c r="J11" i="1"/>
  <c r="I8" i="1"/>
  <c r="J8" i="1"/>
  <c r="K8" i="1"/>
  <c r="L8" i="1"/>
  <c r="M8" i="1"/>
  <c r="H8" i="1"/>
</calcChain>
</file>

<file path=xl/sharedStrings.xml><?xml version="1.0" encoding="utf-8"?>
<sst xmlns="http://schemas.openxmlformats.org/spreadsheetml/2006/main" count="94" uniqueCount="35">
  <si>
    <t>District</t>
  </si>
  <si>
    <t>Township/ city</t>
  </si>
  <si>
    <t>Date</t>
  </si>
  <si>
    <t>Distribution responsible person</t>
  </si>
  <si>
    <t>Total</t>
  </si>
  <si>
    <t>Distribution report template</t>
  </si>
  <si>
    <t>Instructions</t>
  </si>
  <si>
    <t>1- Update Table titles as from I column</t>
  </si>
  <si>
    <t>3- Fill in your distribution info from column A to H</t>
  </si>
  <si>
    <t>Targeted (T) or Distributed (D)</t>
  </si>
  <si>
    <t>Number of HH</t>
  </si>
  <si>
    <t>#</t>
  </si>
  <si>
    <t>"T" stands for Targeted and "D" for Distributed</t>
  </si>
  <si>
    <t>Cash grant</t>
  </si>
  <si>
    <t>2- Update line 10 formula depending on the items unit</t>
  </si>
  <si>
    <t>4- Refresh the pivot table in the "Analysis" tab</t>
  </si>
  <si>
    <t>Ward/ Village</t>
  </si>
  <si>
    <t>Grand'Anse</t>
  </si>
  <si>
    <t>Anse d'Hainault</t>
  </si>
  <si>
    <t>1re Section Grandoit</t>
  </si>
  <si>
    <t>T</t>
  </si>
  <si>
    <t>STK (x1)</t>
  </si>
  <si>
    <t>KS (x1)</t>
  </si>
  <si>
    <t>Blankets (x2)</t>
  </si>
  <si>
    <t>Tarps (x2)</t>
  </si>
  <si>
    <t>2e Section Boudon</t>
  </si>
  <si>
    <t>3e Section Boudon</t>
  </si>
  <si>
    <t>4e Section Mandou</t>
  </si>
  <si>
    <t>D</t>
  </si>
  <si>
    <t>Values</t>
  </si>
  <si>
    <t>Sum of STK (x1)</t>
  </si>
  <si>
    <t>Sum of KS (x1)</t>
  </si>
  <si>
    <t>Sum of Blankets (x2)</t>
  </si>
  <si>
    <t>Sum of Tarps (x2)</t>
  </si>
  <si>
    <r>
      <rPr>
        <b/>
        <sz val="12"/>
        <color theme="1"/>
        <rFont val="Calibri"/>
        <family val="2"/>
        <scheme val="minor"/>
      </rPr>
      <t>Conclusion:</t>
    </r>
    <r>
      <rPr>
        <sz val="12"/>
        <color theme="1"/>
        <rFont val="Calibri"/>
        <family val="2"/>
        <scheme val="minor"/>
      </rPr>
      <t xml:space="preserve"> 1 distribution was delayed by 1 day and Section 4 did not recevie STK and KS so far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</si>
</sst>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4"/>
      <color theme="1"/>
      <name val="Calibri"/>
      <scheme val="minor"/>
    </font>
    <font>
      <b/>
      <sz val="16"/>
      <color rgb="FFC00000"/>
      <name val="Calibri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pivotButton="1"/>
    <xf numFmtId="0" fontId="0" fillId="0" borderId="0" xfId="0" applyNumberFormat="1"/>
    <xf numFmtId="16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16" fontId="5" fillId="0" borderId="0" xfId="0" applyNumberFormat="1" applyFont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wrapText="1"/>
    </xf>
  </cellXfs>
  <cellStyles count="1">
    <cellStyle name="Normal" xfId="0" builtinId="0"/>
  </cellStyles>
  <dxfs count="139">
    <dxf>
      <alignment wrapText="1"/>
    </dxf>
    <dxf>
      <alignment wrapText="1"/>
    </dxf>
    <dxf>
      <alignment wrapText="1"/>
    </dxf>
    <dxf>
      <alignment wrapText="1"/>
    </dxf>
    <dxf>
      <font>
        <color rgb="FFFF0000"/>
      </font>
    </dxf>
    <dxf>
      <font>
        <color rgb="FFFF0000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font>
        <color rgb="FFFF0000"/>
      </font>
    </dxf>
    <dxf>
      <font>
        <color rgb="FFFF0000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font>
        <color rgb="FFFF0000"/>
      </font>
    </dxf>
    <dxf>
      <font>
        <color rgb="FFFF0000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font>
        <color rgb="FFFF0000"/>
      </font>
    </dxf>
    <dxf>
      <font>
        <color rgb="FFFF0000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font>
        <color rgb="FFFF0000"/>
      </font>
    </dxf>
    <dxf>
      <font>
        <color rgb="FFFF0000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font>
        <color rgb="FFFF0000"/>
      </font>
    </dxf>
    <dxf>
      <font>
        <color rgb="FFFF0000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dane Hesse" refreshedDate="43426.861228009257" createdVersion="4" refreshedVersion="4" minRefreshableVersion="3" recordCount="12">
  <cacheSource type="worksheet">
    <worksheetSource name="Table1"/>
  </cacheSource>
  <cacheFields count="13">
    <cacheField name="#" numFmtId="0">
      <sharedItems containsString="0" containsBlank="1" containsNumber="1" containsInteger="1" minValue="1" maxValue="11"/>
    </cacheField>
    <cacheField name="District" numFmtId="0">
      <sharedItems containsBlank="1" count="2">
        <s v="Grand'Anse"/>
        <m u="1"/>
      </sharedItems>
    </cacheField>
    <cacheField name="Township/ city" numFmtId="0">
      <sharedItems containsBlank="1" count="3">
        <s v="Anse d'Hainault"/>
        <m u="1"/>
        <s v="anse d'H" u="1"/>
      </sharedItems>
    </cacheField>
    <cacheField name="Ward/ Village" numFmtId="0">
      <sharedItems count="4">
        <s v="1re Section Grandoit"/>
        <s v="2e Section Boudon"/>
        <s v="3e Section Boudon"/>
        <s v="4e Section Mandou"/>
      </sharedItems>
    </cacheField>
    <cacheField name="Date" numFmtId="16">
      <sharedItems containsSemiMixedTypes="0" containsNonDate="0" containsDate="1" containsString="0" minDate="1900-01-03T00:00:00" maxDate="1900-01-14T00:00:00" count="6">
        <d v="1900-01-03T00:00:00"/>
        <d v="1900-01-06T00:00:00"/>
        <d v="1900-01-10T00:00:00"/>
        <d v="1900-01-13T00:00:00"/>
        <d v="1900-01-07T00:00:00"/>
        <d v="1900-01-11T00:00:00"/>
      </sharedItems>
    </cacheField>
    <cacheField name="Distribution responsible person" numFmtId="0">
      <sharedItems containsNonDate="0" containsString="0" containsBlank="1"/>
    </cacheField>
    <cacheField name="Targeted (T) or Distributed (D)" numFmtId="0">
      <sharedItems containsBlank="1" count="3">
        <s v="T"/>
        <s v="D"/>
        <m u="1"/>
      </sharedItems>
    </cacheField>
    <cacheField name="Number of HH" numFmtId="0">
      <sharedItems containsSemiMixedTypes="0" containsString="0" containsNumber="1" containsInteger="1" minValue="20" maxValue="1000" count="9">
        <n v="617"/>
        <n v="979"/>
        <n v="1000"/>
        <n v="119"/>
        <n v="816"/>
        <n v="565"/>
        <n v="52"/>
        <n v="959"/>
        <n v="20"/>
      </sharedItems>
    </cacheField>
    <cacheField name="Cash grant" numFmtId="0">
      <sharedItems containsNonDate="0" containsString="0" containsBlank="1"/>
    </cacheField>
    <cacheField name="STK (x1)" numFmtId="0">
      <sharedItems containsSemiMixedTypes="0" containsString="0" containsNumber="1" containsInteger="1" minValue="0" maxValue="1000" count="10">
        <n v="617"/>
        <n v="979"/>
        <n v="1000"/>
        <n v="119"/>
        <n v="816"/>
        <n v="565"/>
        <n v="52"/>
        <n v="959"/>
        <n v="20"/>
        <n v="0"/>
      </sharedItems>
    </cacheField>
    <cacheField name="KS (x1)" numFmtId="0">
      <sharedItems containsSemiMixedTypes="0" containsString="0" containsNumber="1" containsInteger="1" minValue="0" maxValue="1000" count="10">
        <n v="617"/>
        <n v="979"/>
        <n v="1000"/>
        <n v="119"/>
        <n v="816"/>
        <n v="565"/>
        <n v="52"/>
        <n v="959"/>
        <n v="20"/>
        <n v="0"/>
      </sharedItems>
    </cacheField>
    <cacheField name="Blankets (x2)" numFmtId="0">
      <sharedItems containsSemiMixedTypes="0" containsString="0" containsNumber="1" containsInteger="1" minValue="40" maxValue="2000"/>
    </cacheField>
    <cacheField name="Tarps (x2)" numFmtId="0">
      <sharedItems containsSemiMixedTypes="0" containsString="0" containsNumber="1" containsInteger="1" minValue="40" maxValue="2000" count="9">
        <n v="1234"/>
        <n v="1958"/>
        <n v="2000"/>
        <n v="238"/>
        <n v="1632"/>
        <n v="1130"/>
        <n v="104"/>
        <n v="1918"/>
        <n v="4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1"/>
    <x v="0"/>
    <x v="0"/>
    <x v="0"/>
    <x v="0"/>
    <m/>
    <x v="0"/>
    <x v="0"/>
    <m/>
    <x v="0"/>
    <x v="0"/>
    <n v="1234"/>
    <x v="0"/>
  </r>
  <r>
    <n v="2"/>
    <x v="0"/>
    <x v="0"/>
    <x v="1"/>
    <x v="1"/>
    <m/>
    <x v="0"/>
    <x v="1"/>
    <m/>
    <x v="1"/>
    <x v="1"/>
    <n v="1958"/>
    <x v="1"/>
  </r>
  <r>
    <n v="3"/>
    <x v="0"/>
    <x v="0"/>
    <x v="2"/>
    <x v="2"/>
    <m/>
    <x v="0"/>
    <x v="2"/>
    <m/>
    <x v="2"/>
    <x v="2"/>
    <n v="2000"/>
    <x v="2"/>
  </r>
  <r>
    <n v="4"/>
    <x v="0"/>
    <x v="0"/>
    <x v="2"/>
    <x v="3"/>
    <m/>
    <x v="0"/>
    <x v="3"/>
    <m/>
    <x v="3"/>
    <x v="3"/>
    <n v="238"/>
    <x v="3"/>
  </r>
  <r>
    <n v="5"/>
    <x v="0"/>
    <x v="0"/>
    <x v="3"/>
    <x v="3"/>
    <m/>
    <x v="0"/>
    <x v="4"/>
    <m/>
    <x v="4"/>
    <x v="4"/>
    <n v="1632"/>
    <x v="4"/>
  </r>
  <r>
    <n v="6"/>
    <x v="0"/>
    <x v="0"/>
    <x v="0"/>
    <x v="0"/>
    <m/>
    <x v="1"/>
    <x v="5"/>
    <m/>
    <x v="5"/>
    <x v="5"/>
    <n v="1130"/>
    <x v="5"/>
  </r>
  <r>
    <m/>
    <x v="0"/>
    <x v="0"/>
    <x v="0"/>
    <x v="1"/>
    <m/>
    <x v="1"/>
    <x v="6"/>
    <m/>
    <x v="6"/>
    <x v="6"/>
    <n v="104"/>
    <x v="6"/>
  </r>
  <r>
    <n v="7"/>
    <x v="0"/>
    <x v="0"/>
    <x v="1"/>
    <x v="1"/>
    <m/>
    <x v="1"/>
    <x v="7"/>
    <m/>
    <x v="7"/>
    <x v="7"/>
    <n v="1918"/>
    <x v="7"/>
  </r>
  <r>
    <n v="8"/>
    <x v="0"/>
    <x v="0"/>
    <x v="1"/>
    <x v="4"/>
    <m/>
    <x v="1"/>
    <x v="8"/>
    <m/>
    <x v="8"/>
    <x v="8"/>
    <n v="40"/>
    <x v="8"/>
  </r>
  <r>
    <n v="9"/>
    <x v="0"/>
    <x v="0"/>
    <x v="2"/>
    <x v="5"/>
    <m/>
    <x v="1"/>
    <x v="2"/>
    <m/>
    <x v="2"/>
    <x v="2"/>
    <n v="2000"/>
    <x v="2"/>
  </r>
  <r>
    <n v="10"/>
    <x v="0"/>
    <x v="0"/>
    <x v="2"/>
    <x v="3"/>
    <m/>
    <x v="1"/>
    <x v="3"/>
    <m/>
    <x v="3"/>
    <x v="3"/>
    <n v="238"/>
    <x v="3"/>
  </r>
  <r>
    <n v="11"/>
    <x v="0"/>
    <x v="0"/>
    <x v="3"/>
    <x v="3"/>
    <m/>
    <x v="1"/>
    <x v="4"/>
    <m/>
    <x v="9"/>
    <x v="9"/>
    <n v="163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4" indent="0" compact="0" compactData="0" gridDropZones="1" multipleFieldFilters="0">
  <location ref="A3:I16" firstHeaderRow="1" firstDataRow="2" firstDataCol="5"/>
  <pivotFields count="13">
    <pivotField compact="0" outline="0" subtotalTop="0" showAll="0" defaultSubtotal="0"/>
    <pivotField axis="axisRow" compact="0" outline="0" subtotalTop="0" showAll="0" defaultSubtotal="0">
      <items count="2">
        <item m="1" x="1"/>
        <item x="0"/>
      </items>
    </pivotField>
    <pivotField axis="axisRow" compact="0" outline="0" subtotalTop="0" showAll="0" defaultSubtotal="0">
      <items count="3">
        <item m="1" x="2"/>
        <item m="1" x="1"/>
        <item x="0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numFmtId="16" outline="0" subtotalTop="0" showAll="0" defaultSubtotal="0">
      <items count="6">
        <item x="0"/>
        <item x="1"/>
        <item x="4"/>
        <item x="2"/>
        <item x="5"/>
        <item x="3"/>
      </items>
    </pivotField>
    <pivotField compact="0" outline="0" subtotalTop="0" showAll="0" defaultSubtotal="0"/>
    <pivotField axis="axisRow" compact="0" outline="0" subtotalTop="0" showAll="0" defaultSubtotal="0">
      <items count="3">
        <item x="0"/>
        <item x="1"/>
        <item m="1" x="2"/>
      </items>
    </pivotField>
    <pivotField compact="0" outline="0" subtotalTop="0" showAll="0" defaultSubtotal="0">
      <items count="9">
        <item x="8"/>
        <item x="6"/>
        <item x="3"/>
        <item x="5"/>
        <item x="0"/>
        <item x="4"/>
        <item x="7"/>
        <item x="1"/>
        <item x="2"/>
      </items>
    </pivotField>
    <pivotField compact="0" outline="0" subtotalTop="0" showAll="0" defaultSubtotal="0"/>
    <pivotField dataField="1" compact="0" outline="0" subtotalTop="0" showAll="0" defaultSubtotal="0">
      <items count="10">
        <item x="9"/>
        <item x="8"/>
        <item x="6"/>
        <item x="3"/>
        <item x="5"/>
        <item x="0"/>
        <item x="4"/>
        <item x="7"/>
        <item x="1"/>
        <item x="2"/>
      </items>
    </pivotField>
    <pivotField dataField="1" compact="0" outline="0" subtotalTop="0" showAll="0" defaultSubtotal="0">
      <items count="10">
        <item x="9"/>
        <item x="8"/>
        <item x="6"/>
        <item x="3"/>
        <item x="5"/>
        <item x="0"/>
        <item x="4"/>
        <item x="7"/>
        <item x="1"/>
        <item x="2"/>
      </items>
    </pivotField>
    <pivotField dataField="1" compact="0" outline="0" subtotalTop="0" showAll="0" defaultSubtotal="0"/>
    <pivotField dataField="1" compact="0" outline="0" subtotalTop="0" showAll="0" defaultSubtotal="0">
      <items count="9">
        <item x="8"/>
        <item x="6"/>
        <item x="3"/>
        <item x="5"/>
        <item x="0"/>
        <item x="4"/>
        <item x="7"/>
        <item x="1"/>
        <item x="2"/>
      </items>
    </pivotField>
  </pivotFields>
  <rowFields count="5">
    <field x="1"/>
    <field x="2"/>
    <field x="3"/>
    <field x="6"/>
    <field x="4"/>
  </rowFields>
  <rowItems count="12">
    <i>
      <x v="1"/>
      <x v="2"/>
      <x/>
      <x/>
      <x/>
    </i>
    <i r="3">
      <x v="1"/>
      <x/>
    </i>
    <i r="4">
      <x v="1"/>
    </i>
    <i r="2">
      <x v="1"/>
      <x/>
      <x v="1"/>
    </i>
    <i r="3">
      <x v="1"/>
      <x v="1"/>
    </i>
    <i r="4">
      <x v="2"/>
    </i>
    <i r="2">
      <x v="2"/>
      <x/>
      <x v="3"/>
    </i>
    <i r="4">
      <x v="5"/>
    </i>
    <i r="3">
      <x v="1"/>
      <x v="4"/>
    </i>
    <i r="4">
      <x v="5"/>
    </i>
    <i r="2">
      <x v="3"/>
      <x/>
      <x v="5"/>
    </i>
    <i r="3">
      <x v="1"/>
      <x v="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TK (x1)" fld="9" baseField="0" baseItem="0"/>
    <dataField name="Sum of KS (x1)" fld="10" baseField="0" baseItem="0"/>
    <dataField name="Sum of Blankets (x2)" fld="11" baseField="0" baseItem="0"/>
    <dataField name="Sum of Tarps (x2)" fld="12" baseField="0" baseItem="0"/>
  </dataFields>
  <formats count="12">
    <format dxfId="132">
      <pivotArea field="1" type="button" dataOnly="0" labelOnly="1" outline="0" axis="axisRow" fieldPosition="0"/>
    </format>
    <format dxfId="131">
      <pivotArea field="2" type="button" dataOnly="0" labelOnly="1" outline="0" axis="axisRow" fieldPosition="1"/>
    </format>
    <format dxfId="130">
      <pivotArea field="6" type="button" dataOnly="0" labelOnly="1" outline="0" axis="axisRow" fieldPosition="3"/>
    </format>
    <format dxfId="129">
      <pivotArea field="1" type="button" dataOnly="0" labelOnly="1" outline="0" axis="axisRow" fieldPosition="0"/>
    </format>
    <format dxfId="128">
      <pivotArea field="2" type="button" dataOnly="0" labelOnly="1" outline="0" axis="axisRow" fieldPosition="1"/>
    </format>
    <format dxfId="127">
      <pivotArea field="6" type="button" dataOnly="0" labelOnly="1" outline="0" axis="axisRow" fieldPosition="3"/>
    </format>
    <format dxfId="54">
      <pivotArea dataOnly="0" labelOnly="1" outline="0" fieldPosition="0">
        <references count="5">
          <reference field="1" count="0" selected="0"/>
          <reference field="2" count="0" selected="0"/>
          <reference field="3" count="1" selected="0">
            <x v="2"/>
          </reference>
          <reference field="4" count="1">
            <x v="4"/>
          </reference>
          <reference field="6" count="1" selected="0">
            <x v="1"/>
          </reference>
        </references>
      </pivotArea>
    </format>
    <format dxfId="5">
      <pivotArea outline="0" collapsedLevelsAreSubtotals="1" fieldPosition="0">
        <references count="5">
          <reference field="4294967294" count="2" selected="0">
            <x v="0"/>
            <x v="1"/>
          </reference>
          <reference field="1" count="0" selected="0"/>
          <reference field="2" count="0" selected="0"/>
          <reference field="3" count="1" selected="0">
            <x v="3"/>
          </reference>
          <reference field="6" count="1" selected="0">
            <x v="1"/>
          </reference>
        </references>
      </pivotArea>
    </format>
    <format dxfId="3">
      <pivotArea outline="0" collapsedLevelsAreSubtotals="1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9:M21" totalsRowShown="0" headerRowDxfId="138">
  <autoFilter ref="A9:M21"/>
  <tableColumns count="13">
    <tableColumn id="1" name="#"/>
    <tableColumn id="2" name="District"/>
    <tableColumn id="3" name="Township/ city"/>
    <tableColumn id="4" name="Ward/ Village"/>
    <tableColumn id="5" name="Date"/>
    <tableColumn id="6" name="Distribution responsible person"/>
    <tableColumn id="19" name="Targeted (T) or Distributed (D)"/>
    <tableColumn id="7" name="Number of HH"/>
    <tableColumn id="9" name="Cash grant" dataDxfId="137">
      <calculatedColumnFormula>Table1[[#This Row],[Number of HH]]</calculatedColumnFormula>
    </tableColumn>
    <tableColumn id="11" name="STK (x1)" dataDxfId="136">
      <calculatedColumnFormula>Table1[[#This Row],[Number of HH]]</calculatedColumnFormula>
    </tableColumn>
    <tableColumn id="13" name="KS (x1)" dataDxfId="135">
      <calculatedColumnFormula>Table1[[#This Row],[Number of HH]]</calculatedColumnFormula>
    </tableColumn>
    <tableColumn id="15" name="Blankets (x2)" dataDxfId="134">
      <calculatedColumnFormula>Table1[[#This Row],[Number of HH]]*2</calculatedColumnFormula>
    </tableColumn>
    <tableColumn id="17" name="Tarps (x2)" dataDxfId="133">
      <calculatedColumnFormula>Table1[[#This Row],[Number of HH]]*2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zoomScale="133" zoomScaleNormal="133" zoomScalePageLayoutView="133" workbookViewId="0">
      <pane xSplit="9" ySplit="9" topLeftCell="J10" activePane="bottomRight" state="frozen"/>
      <selection pane="topRight" activeCell="I1" sqref="I1"/>
      <selection pane="bottomLeft" activeCell="A8" sqref="A8"/>
      <selection pane="bottomRight" activeCell="H14" sqref="H14"/>
    </sheetView>
  </sheetViews>
  <sheetFormatPr baseColWidth="10" defaultRowHeight="16" x14ac:dyDescent="0.2"/>
  <cols>
    <col min="1" max="1" width="4.83203125" bestFit="1" customWidth="1"/>
    <col min="2" max="2" width="11.33203125" customWidth="1"/>
    <col min="3" max="3" width="12" customWidth="1"/>
    <col min="4" max="4" width="8.83203125" bestFit="1" customWidth="1"/>
    <col min="5" max="5" width="8.1640625" bestFit="1" customWidth="1"/>
    <col min="6" max="6" width="15.1640625" bestFit="1" customWidth="1"/>
    <col min="7" max="7" width="17.83203125" bestFit="1" customWidth="1"/>
    <col min="8" max="8" width="17.1640625" bestFit="1" customWidth="1"/>
    <col min="9" max="9" width="8.83203125" bestFit="1" customWidth="1"/>
    <col min="10" max="13" width="10" bestFit="1" customWidth="1"/>
    <col min="14" max="14" width="7.6640625" customWidth="1"/>
  </cols>
  <sheetData>
    <row r="1" spans="1:13" s="4" customFormat="1" ht="28" customHeight="1" x14ac:dyDescent="0.25">
      <c r="B1" s="5" t="s">
        <v>5</v>
      </c>
    </row>
    <row r="2" spans="1:13" s="9" customFormat="1" x14ac:dyDescent="0.2">
      <c r="B2" s="10" t="s">
        <v>12</v>
      </c>
    </row>
    <row r="3" spans="1:13" s="9" customFormat="1" x14ac:dyDescent="0.2">
      <c r="B3" s="9" t="s">
        <v>6</v>
      </c>
      <c r="C3" s="10" t="s">
        <v>7</v>
      </c>
    </row>
    <row r="4" spans="1:13" s="9" customFormat="1" x14ac:dyDescent="0.2">
      <c r="C4" s="10" t="s">
        <v>14</v>
      </c>
    </row>
    <row r="5" spans="1:13" s="9" customFormat="1" x14ac:dyDescent="0.2">
      <c r="C5" s="10" t="s">
        <v>8</v>
      </c>
    </row>
    <row r="6" spans="1:13" s="9" customFormat="1" x14ac:dyDescent="0.2">
      <c r="C6" s="10" t="s">
        <v>15</v>
      </c>
    </row>
    <row r="7" spans="1:13" s="9" customFormat="1" x14ac:dyDescent="0.2"/>
    <row r="8" spans="1:13" s="3" customFormat="1" ht="34" customHeight="1" x14ac:dyDescent="0.2">
      <c r="F8" s="3" t="s">
        <v>4</v>
      </c>
      <c r="H8" s="3">
        <f>SUM(Table1[Number of HH])</f>
        <v>7062</v>
      </c>
      <c r="I8" s="3">
        <f>SUM(Table1[Cash grant])</f>
        <v>0</v>
      </c>
      <c r="J8" s="3">
        <f>SUM(Table1[STK (x1)])</f>
        <v>6246</v>
      </c>
      <c r="K8" s="3">
        <f>SUM(Table1[KS (x1)])</f>
        <v>6246</v>
      </c>
      <c r="L8" s="3">
        <f>SUM(Table1[Blankets (x2)])</f>
        <v>14124</v>
      </c>
      <c r="M8" s="3">
        <f>SUM(Table1[Tarps (x2)])</f>
        <v>14124</v>
      </c>
    </row>
    <row r="9" spans="1:13" s="2" customFormat="1" ht="49" customHeight="1" x14ac:dyDescent="0.2">
      <c r="A9" s="1" t="s">
        <v>11</v>
      </c>
      <c r="B9" s="1" t="s">
        <v>0</v>
      </c>
      <c r="C9" s="1" t="s">
        <v>1</v>
      </c>
      <c r="D9" s="1" t="s">
        <v>16</v>
      </c>
      <c r="E9" s="1" t="s">
        <v>2</v>
      </c>
      <c r="F9" s="1" t="s">
        <v>3</v>
      </c>
      <c r="G9" s="1" t="s">
        <v>9</v>
      </c>
      <c r="H9" s="1" t="s">
        <v>10</v>
      </c>
      <c r="I9" s="1" t="s">
        <v>13</v>
      </c>
      <c r="J9" s="1" t="s">
        <v>21</v>
      </c>
      <c r="K9" s="1" t="s">
        <v>22</v>
      </c>
      <c r="L9" s="1" t="s">
        <v>23</v>
      </c>
      <c r="M9" s="1" t="s">
        <v>24</v>
      </c>
    </row>
    <row r="10" spans="1:13" x14ac:dyDescent="0.2">
      <c r="A10">
        <v>1</v>
      </c>
      <c r="B10" t="s">
        <v>17</v>
      </c>
      <c r="C10" t="s">
        <v>18</v>
      </c>
      <c r="D10" t="s">
        <v>19</v>
      </c>
      <c r="E10" s="8">
        <v>4</v>
      </c>
      <c r="G10" t="s">
        <v>20</v>
      </c>
      <c r="H10">
        <v>617</v>
      </c>
      <c r="J10">
        <f>Table1[[#This Row],[Number of HH]]</f>
        <v>617</v>
      </c>
      <c r="K10">
        <f>Table1[[#This Row],[Number of HH]]</f>
        <v>617</v>
      </c>
      <c r="L10">
        <f>Table1[[#This Row],[Number of HH]]*2</f>
        <v>1234</v>
      </c>
      <c r="M10">
        <f>Table1[[#This Row],[Number of HH]]*2</f>
        <v>1234</v>
      </c>
    </row>
    <row r="11" spans="1:13" x14ac:dyDescent="0.2">
      <c r="A11">
        <v>2</v>
      </c>
      <c r="B11" t="s">
        <v>17</v>
      </c>
      <c r="C11" t="s">
        <v>18</v>
      </c>
      <c r="D11" t="s">
        <v>25</v>
      </c>
      <c r="E11" s="8">
        <v>7</v>
      </c>
      <c r="G11" t="s">
        <v>20</v>
      </c>
      <c r="H11">
        <v>979</v>
      </c>
      <c r="J11">
        <f>Table1[[#This Row],[Number of HH]]</f>
        <v>979</v>
      </c>
      <c r="K11">
        <f>Table1[[#This Row],[Number of HH]]</f>
        <v>979</v>
      </c>
      <c r="L11">
        <f>Table1[[#This Row],[Number of HH]]*2</f>
        <v>1958</v>
      </c>
      <c r="M11">
        <f>Table1[[#This Row],[Number of HH]]*2</f>
        <v>1958</v>
      </c>
    </row>
    <row r="12" spans="1:13" x14ac:dyDescent="0.2">
      <c r="A12">
        <v>3</v>
      </c>
      <c r="B12" t="s">
        <v>17</v>
      </c>
      <c r="C12" t="s">
        <v>18</v>
      </c>
      <c r="D12" t="s">
        <v>26</v>
      </c>
      <c r="E12" s="8">
        <v>11</v>
      </c>
      <c r="G12" t="s">
        <v>20</v>
      </c>
      <c r="H12">
        <v>1000</v>
      </c>
      <c r="I12" s="7"/>
      <c r="J12" s="7">
        <f>Table1[[#This Row],[Number of HH]]</f>
        <v>1000</v>
      </c>
      <c r="K12" s="7">
        <f>Table1[[#This Row],[Number of HH]]</f>
        <v>1000</v>
      </c>
      <c r="L12" s="7">
        <f>Table1[[#This Row],[Number of HH]]*2</f>
        <v>2000</v>
      </c>
      <c r="M12" s="7">
        <f>Table1[[#This Row],[Number of HH]]*2</f>
        <v>2000</v>
      </c>
    </row>
    <row r="13" spans="1:13" x14ac:dyDescent="0.2">
      <c r="A13">
        <v>4</v>
      </c>
      <c r="B13" t="s">
        <v>17</v>
      </c>
      <c r="C13" t="s">
        <v>18</v>
      </c>
      <c r="D13" t="s">
        <v>26</v>
      </c>
      <c r="E13" s="8">
        <v>14</v>
      </c>
      <c r="G13" t="s">
        <v>20</v>
      </c>
      <c r="H13">
        <v>119</v>
      </c>
      <c r="I13" s="7"/>
      <c r="J13" s="7">
        <f>Table1[[#This Row],[Number of HH]]</f>
        <v>119</v>
      </c>
      <c r="K13" s="7">
        <f>Table1[[#This Row],[Number of HH]]</f>
        <v>119</v>
      </c>
      <c r="L13" s="7">
        <f>Table1[[#This Row],[Number of HH]]*2</f>
        <v>238</v>
      </c>
      <c r="M13" s="7">
        <f>Table1[[#This Row],[Number of HH]]*2</f>
        <v>238</v>
      </c>
    </row>
    <row r="14" spans="1:13" x14ac:dyDescent="0.2">
      <c r="A14">
        <v>5</v>
      </c>
      <c r="B14" t="s">
        <v>17</v>
      </c>
      <c r="C14" t="s">
        <v>18</v>
      </c>
      <c r="D14" t="s">
        <v>27</v>
      </c>
      <c r="E14" s="8">
        <v>14</v>
      </c>
      <c r="G14" t="s">
        <v>20</v>
      </c>
      <c r="H14">
        <v>816</v>
      </c>
      <c r="I14" s="7"/>
      <c r="J14" s="7">
        <f>Table1[[#This Row],[Number of HH]]</f>
        <v>816</v>
      </c>
      <c r="K14" s="7">
        <f>Table1[[#This Row],[Number of HH]]</f>
        <v>816</v>
      </c>
      <c r="L14" s="7">
        <f>Table1[[#This Row],[Number of HH]]*2</f>
        <v>1632</v>
      </c>
      <c r="M14" s="7">
        <f>Table1[[#This Row],[Number of HH]]*2</f>
        <v>1632</v>
      </c>
    </row>
    <row r="15" spans="1:13" x14ac:dyDescent="0.2">
      <c r="A15">
        <v>6</v>
      </c>
      <c r="B15" t="s">
        <v>17</v>
      </c>
      <c r="C15" t="s">
        <v>18</v>
      </c>
      <c r="D15" t="s">
        <v>19</v>
      </c>
      <c r="E15" s="8">
        <v>4</v>
      </c>
      <c r="G15" t="s">
        <v>28</v>
      </c>
      <c r="H15">
        <f>617-52</f>
        <v>565</v>
      </c>
      <c r="I15" s="7"/>
      <c r="J15" s="7">
        <f>Table1[[#This Row],[Number of HH]]</f>
        <v>565</v>
      </c>
      <c r="K15" s="7">
        <f>Table1[[#This Row],[Number of HH]]</f>
        <v>565</v>
      </c>
      <c r="L15" s="7">
        <f>Table1[[#This Row],[Number of HH]]*2</f>
        <v>1130</v>
      </c>
      <c r="M15" s="7">
        <f>Table1[[#This Row],[Number of HH]]*2</f>
        <v>1130</v>
      </c>
    </row>
    <row r="16" spans="1:13" x14ac:dyDescent="0.2">
      <c r="B16" t="s">
        <v>17</v>
      </c>
      <c r="C16" t="s">
        <v>18</v>
      </c>
      <c r="D16" t="s">
        <v>19</v>
      </c>
      <c r="E16" s="8">
        <v>7</v>
      </c>
      <c r="G16" t="s">
        <v>28</v>
      </c>
      <c r="H16">
        <v>52</v>
      </c>
      <c r="I16" s="7"/>
      <c r="J16" s="7">
        <f>Table1[[#This Row],[Number of HH]]</f>
        <v>52</v>
      </c>
      <c r="K16" s="7">
        <f>Table1[[#This Row],[Number of HH]]</f>
        <v>52</v>
      </c>
      <c r="L16" s="7">
        <f>Table1[[#This Row],[Number of HH]]*2</f>
        <v>104</v>
      </c>
      <c r="M16" s="7">
        <f>Table1[[#This Row],[Number of HH]]*2</f>
        <v>104</v>
      </c>
    </row>
    <row r="17" spans="1:13" x14ac:dyDescent="0.2">
      <c r="A17">
        <v>7</v>
      </c>
      <c r="B17" t="s">
        <v>17</v>
      </c>
      <c r="C17" t="s">
        <v>18</v>
      </c>
      <c r="D17" t="s">
        <v>25</v>
      </c>
      <c r="E17" s="8">
        <v>7</v>
      </c>
      <c r="G17" t="s">
        <v>28</v>
      </c>
      <c r="H17">
        <f>979-20</f>
        <v>959</v>
      </c>
      <c r="I17" s="7"/>
      <c r="J17" s="7">
        <f>Table1[[#This Row],[Number of HH]]</f>
        <v>959</v>
      </c>
      <c r="K17" s="7">
        <f>Table1[[#This Row],[Number of HH]]</f>
        <v>959</v>
      </c>
      <c r="L17" s="7">
        <f>Table1[[#This Row],[Number of HH]]*2</f>
        <v>1918</v>
      </c>
      <c r="M17" s="7">
        <f>Table1[[#This Row],[Number of HH]]*2</f>
        <v>1918</v>
      </c>
    </row>
    <row r="18" spans="1:13" x14ac:dyDescent="0.2">
      <c r="A18">
        <v>8</v>
      </c>
      <c r="B18" t="s">
        <v>17</v>
      </c>
      <c r="C18" t="s">
        <v>18</v>
      </c>
      <c r="D18" t="s">
        <v>25</v>
      </c>
      <c r="E18" s="8">
        <v>8</v>
      </c>
      <c r="G18" t="s">
        <v>28</v>
      </c>
      <c r="H18">
        <v>20</v>
      </c>
      <c r="I18" s="7"/>
      <c r="J18" s="7">
        <f>Table1[[#This Row],[Number of HH]]</f>
        <v>20</v>
      </c>
      <c r="K18" s="7">
        <f>Table1[[#This Row],[Number of HH]]</f>
        <v>20</v>
      </c>
      <c r="L18" s="7">
        <f>Table1[[#This Row],[Number of HH]]*2</f>
        <v>40</v>
      </c>
      <c r="M18" s="7">
        <f>Table1[[#This Row],[Number of HH]]*2</f>
        <v>40</v>
      </c>
    </row>
    <row r="19" spans="1:13" x14ac:dyDescent="0.2">
      <c r="A19">
        <v>9</v>
      </c>
      <c r="B19" t="s">
        <v>17</v>
      </c>
      <c r="C19" t="s">
        <v>18</v>
      </c>
      <c r="D19" t="s">
        <v>26</v>
      </c>
      <c r="E19" s="8">
        <v>12</v>
      </c>
      <c r="G19" t="s">
        <v>28</v>
      </c>
      <c r="H19">
        <v>1000</v>
      </c>
      <c r="I19" s="7"/>
      <c r="J19" s="7">
        <f>Table1[[#This Row],[Number of HH]]</f>
        <v>1000</v>
      </c>
      <c r="K19" s="7">
        <f>Table1[[#This Row],[Number of HH]]</f>
        <v>1000</v>
      </c>
      <c r="L19" s="7">
        <f>Table1[[#This Row],[Number of HH]]*2</f>
        <v>2000</v>
      </c>
      <c r="M19" s="7">
        <f>Table1[[#This Row],[Number of HH]]*2</f>
        <v>2000</v>
      </c>
    </row>
    <row r="20" spans="1:13" x14ac:dyDescent="0.2">
      <c r="A20">
        <v>10</v>
      </c>
      <c r="B20" t="s">
        <v>17</v>
      </c>
      <c r="C20" t="s">
        <v>18</v>
      </c>
      <c r="D20" t="s">
        <v>26</v>
      </c>
      <c r="E20" s="8">
        <v>14</v>
      </c>
      <c r="G20" t="s">
        <v>28</v>
      </c>
      <c r="H20">
        <v>119</v>
      </c>
      <c r="I20" s="7"/>
      <c r="J20" s="7">
        <f>Table1[[#This Row],[Number of HH]]</f>
        <v>119</v>
      </c>
      <c r="K20" s="7">
        <f>Table1[[#This Row],[Number of HH]]</f>
        <v>119</v>
      </c>
      <c r="L20" s="7">
        <f>Table1[[#This Row],[Number of HH]]*2</f>
        <v>238</v>
      </c>
      <c r="M20" s="7">
        <f>Table1[[#This Row],[Number of HH]]*2</f>
        <v>238</v>
      </c>
    </row>
    <row r="21" spans="1:13" x14ac:dyDescent="0.2">
      <c r="A21">
        <v>11</v>
      </c>
      <c r="B21" t="s">
        <v>17</v>
      </c>
      <c r="C21" t="s">
        <v>18</v>
      </c>
      <c r="D21" t="s">
        <v>27</v>
      </c>
      <c r="E21" s="8">
        <v>14</v>
      </c>
      <c r="G21" t="s">
        <v>28</v>
      </c>
      <c r="H21">
        <v>816</v>
      </c>
      <c r="I21" s="7"/>
      <c r="J21" s="7">
        <v>0</v>
      </c>
      <c r="K21" s="7">
        <v>0</v>
      </c>
      <c r="L21" s="7">
        <f>Table1[[#This Row],[Number of HH]]*2</f>
        <v>1632</v>
      </c>
      <c r="M21" s="7">
        <f>Table1[[#This Row],[Number of HH]]*2</f>
        <v>1632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110" zoomScaleNormal="110" zoomScalePageLayoutView="110" workbookViewId="0">
      <selection activeCell="I12" sqref="I12"/>
    </sheetView>
  </sheetViews>
  <sheetFormatPr baseColWidth="10" defaultRowHeight="16" x14ac:dyDescent="0.2"/>
  <cols>
    <col min="1" max="1" width="13.1640625" customWidth="1"/>
    <col min="2" max="2" width="15.6640625" bestFit="1" customWidth="1"/>
    <col min="3" max="3" width="19.5" bestFit="1" customWidth="1"/>
    <col min="4" max="4" width="16" customWidth="1"/>
    <col min="5" max="5" width="7.6640625" customWidth="1"/>
    <col min="6" max="7" width="7.83203125" style="14" customWidth="1"/>
    <col min="8" max="8" width="11.5" style="14" bestFit="1" customWidth="1"/>
    <col min="9" max="9" width="9.1640625" style="14" bestFit="1" customWidth="1"/>
    <col min="10" max="11" width="17.83203125" customWidth="1"/>
    <col min="12" max="12" width="18.33203125" customWidth="1"/>
    <col min="13" max="13" width="17.33203125" customWidth="1"/>
  </cols>
  <sheetData>
    <row r="1" spans="1:13" x14ac:dyDescent="0.2">
      <c r="A1" t="s">
        <v>34</v>
      </c>
    </row>
    <row r="3" spans="1:13" x14ac:dyDescent="0.2">
      <c r="F3" s="15" t="s">
        <v>29</v>
      </c>
    </row>
    <row r="4" spans="1:13" s="12" customFormat="1" ht="33" customHeight="1" x14ac:dyDescent="0.2">
      <c r="A4" s="11" t="s">
        <v>0</v>
      </c>
      <c r="B4" s="11" t="s">
        <v>1</v>
      </c>
      <c r="C4" s="6" t="s">
        <v>16</v>
      </c>
      <c r="D4" s="11" t="s">
        <v>9</v>
      </c>
      <c r="E4" s="6" t="s">
        <v>2</v>
      </c>
      <c r="F4" s="14" t="s">
        <v>30</v>
      </c>
      <c r="G4" s="14" t="s">
        <v>31</v>
      </c>
      <c r="H4" s="14" t="s">
        <v>32</v>
      </c>
      <c r="I4" s="14" t="s">
        <v>33</v>
      </c>
      <c r="J4"/>
      <c r="K4"/>
      <c r="L4"/>
      <c r="M4"/>
    </row>
    <row r="5" spans="1:13" x14ac:dyDescent="0.2">
      <c r="A5" t="s">
        <v>17</v>
      </c>
      <c r="B5" t="s">
        <v>18</v>
      </c>
      <c r="C5" t="s">
        <v>19</v>
      </c>
      <c r="D5" t="s">
        <v>20</v>
      </c>
      <c r="E5" s="8">
        <v>4</v>
      </c>
      <c r="F5" s="16">
        <v>617</v>
      </c>
      <c r="G5" s="16">
        <v>617</v>
      </c>
      <c r="H5" s="16">
        <v>1234</v>
      </c>
      <c r="I5" s="16">
        <v>1234</v>
      </c>
    </row>
    <row r="6" spans="1:13" x14ac:dyDescent="0.2">
      <c r="D6" t="s">
        <v>28</v>
      </c>
      <c r="E6" s="8">
        <v>4</v>
      </c>
      <c r="F6" s="16">
        <v>565</v>
      </c>
      <c r="G6" s="16">
        <v>565</v>
      </c>
      <c r="H6" s="16">
        <v>1130</v>
      </c>
      <c r="I6" s="16">
        <v>1130</v>
      </c>
    </row>
    <row r="7" spans="1:13" x14ac:dyDescent="0.2">
      <c r="E7" s="8">
        <v>7</v>
      </c>
      <c r="F7" s="16">
        <v>52</v>
      </c>
      <c r="G7" s="16">
        <v>52</v>
      </c>
      <c r="H7" s="16">
        <v>104</v>
      </c>
      <c r="I7" s="16">
        <v>104</v>
      </c>
    </row>
    <row r="8" spans="1:13" x14ac:dyDescent="0.2">
      <c r="C8" t="s">
        <v>25</v>
      </c>
      <c r="D8" t="s">
        <v>20</v>
      </c>
      <c r="E8" s="8">
        <v>7</v>
      </c>
      <c r="F8" s="16">
        <v>979</v>
      </c>
      <c r="G8" s="16">
        <v>979</v>
      </c>
      <c r="H8" s="16">
        <v>1958</v>
      </c>
      <c r="I8" s="16">
        <v>1958</v>
      </c>
    </row>
    <row r="9" spans="1:13" x14ac:dyDescent="0.2">
      <c r="D9" t="s">
        <v>28</v>
      </c>
      <c r="E9" s="8">
        <v>7</v>
      </c>
      <c r="F9" s="16">
        <v>959</v>
      </c>
      <c r="G9" s="16">
        <v>959</v>
      </c>
      <c r="H9" s="16">
        <v>1918</v>
      </c>
      <c r="I9" s="16">
        <v>1918</v>
      </c>
    </row>
    <row r="10" spans="1:13" x14ac:dyDescent="0.2">
      <c r="E10" s="8">
        <v>8</v>
      </c>
      <c r="F10" s="16">
        <v>20</v>
      </c>
      <c r="G10" s="16">
        <v>20</v>
      </c>
      <c r="H10" s="16">
        <v>40</v>
      </c>
      <c r="I10" s="16">
        <v>40</v>
      </c>
    </row>
    <row r="11" spans="1:13" x14ac:dyDescent="0.2">
      <c r="C11" t="s">
        <v>26</v>
      </c>
      <c r="D11" t="s">
        <v>20</v>
      </c>
      <c r="E11" s="8">
        <v>11</v>
      </c>
      <c r="F11" s="16">
        <v>1000</v>
      </c>
      <c r="G11" s="16">
        <v>1000</v>
      </c>
      <c r="H11" s="16">
        <v>2000</v>
      </c>
      <c r="I11" s="16">
        <v>2000</v>
      </c>
    </row>
    <row r="12" spans="1:13" x14ac:dyDescent="0.2">
      <c r="E12" s="8">
        <v>14</v>
      </c>
      <c r="F12" s="16">
        <v>119</v>
      </c>
      <c r="G12" s="16">
        <v>119</v>
      </c>
      <c r="H12" s="16">
        <v>238</v>
      </c>
      <c r="I12" s="16">
        <v>238</v>
      </c>
    </row>
    <row r="13" spans="1:13" x14ac:dyDescent="0.2">
      <c r="D13" t="s">
        <v>28</v>
      </c>
      <c r="E13" s="13">
        <v>12</v>
      </c>
      <c r="F13" s="16">
        <v>1000</v>
      </c>
      <c r="G13" s="16">
        <v>1000</v>
      </c>
      <c r="H13" s="16">
        <v>2000</v>
      </c>
      <c r="I13" s="16">
        <v>2000</v>
      </c>
    </row>
    <row r="14" spans="1:13" x14ac:dyDescent="0.2">
      <c r="E14" s="8">
        <v>14</v>
      </c>
      <c r="F14" s="16">
        <v>119</v>
      </c>
      <c r="G14" s="16">
        <v>119</v>
      </c>
      <c r="H14" s="16">
        <v>238</v>
      </c>
      <c r="I14" s="16">
        <v>238</v>
      </c>
    </row>
    <row r="15" spans="1:13" x14ac:dyDescent="0.2">
      <c r="C15" t="s">
        <v>27</v>
      </c>
      <c r="D15" t="s">
        <v>20</v>
      </c>
      <c r="E15" s="8">
        <v>14</v>
      </c>
      <c r="F15" s="16">
        <v>816</v>
      </c>
      <c r="G15" s="16">
        <v>816</v>
      </c>
      <c r="H15" s="16">
        <v>1632</v>
      </c>
      <c r="I15" s="16">
        <v>1632</v>
      </c>
    </row>
    <row r="16" spans="1:13" x14ac:dyDescent="0.2">
      <c r="D16" t="s">
        <v>28</v>
      </c>
      <c r="E16" s="8">
        <v>14</v>
      </c>
      <c r="F16" s="17">
        <v>0</v>
      </c>
      <c r="G16" s="17">
        <v>0</v>
      </c>
      <c r="H16" s="16">
        <v>1632</v>
      </c>
      <c r="I16" s="16">
        <v>1632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Jordane Hesse</dc:creator>
  <cp:lastModifiedBy>Jordane Hesse</cp:lastModifiedBy>
  <dcterms:created xsi:type="dcterms:W3CDTF">2018-11-02T18:34:06Z</dcterms:created>
  <dcterms:modified xsi:type="dcterms:W3CDTF">2018-11-23T10:50:41Z</dcterms:modified>
</cp:coreProperties>
</file>