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606"/>
  <workbookPr hidePivotFieldList="1"/>
  <mc:AlternateContent xmlns:mc="http://schemas.openxmlformats.org/markup-compatibility/2006">
    <mc:Choice Requires="x15">
      <x15ac:absPath xmlns:x15ac="http://schemas.microsoft.com/office/spreadsheetml/2010/11/ac" url="/Users/jordane/Dropbox/Cash Toolkit 2.0 Update/2-Proposals/CiE-ODK/3-Data and analysis/"/>
    </mc:Choice>
  </mc:AlternateContent>
  <bookViews>
    <workbookView xWindow="0" yWindow="460" windowWidth="25600" windowHeight="15460" activeTab="3"/>
  </bookViews>
  <sheets>
    <sheet name="About" sheetId="3" r:id="rId1"/>
    <sheet name="Data_Main" sheetId="1" r:id="rId2"/>
    <sheet name="Data_List" sheetId="2" r:id="rId3"/>
    <sheet name="Analysis" sheetId="4" r:id="rId4"/>
  </sheets>
  <definedNames>
    <definedName name="_xlnm._FilterDatabase" localSheetId="2" hidden="1">Data_List!$A$3:$S$3</definedName>
    <definedName name="_xlnm._FilterDatabase" localSheetId="1" hidden="1">Data_Main!$A$3:$AA$3</definedName>
  </definedNames>
  <calcPr calcId="150001" concurrentCalc="0"/>
  <pivotCaches>
    <pivotCache cacheId="94" r:id="rId5"/>
  </pivotCaches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S5" i="2" l="1"/>
  <c r="S6" i="2"/>
  <c r="S7" i="2"/>
  <c r="S8" i="2"/>
  <c r="S9" i="2"/>
  <c r="S10" i="2"/>
  <c r="S11" i="2"/>
  <c r="S4" i="2"/>
  <c r="J24" i="4"/>
  <c r="J25" i="4"/>
  <c r="J26" i="4"/>
  <c r="J27" i="4"/>
  <c r="J28" i="4"/>
  <c r="J29" i="4"/>
  <c r="J30" i="4"/>
  <c r="AA5" i="1"/>
  <c r="AA6" i="1"/>
  <c r="AA4" i="1"/>
  <c r="Z4" i="1"/>
  <c r="Z5" i="1"/>
  <c r="Z6" i="1"/>
</calcChain>
</file>

<file path=xl/sharedStrings.xml><?xml version="1.0" encoding="utf-8"?>
<sst xmlns="http://schemas.openxmlformats.org/spreadsheetml/2006/main" count="156" uniqueCount="103">
  <si>
    <t>start</t>
  </si>
  <si>
    <t>end</t>
  </si>
  <si>
    <t>deviceid</t>
  </si>
  <si>
    <t>imei</t>
  </si>
  <si>
    <t>phonenumber</t>
  </si>
  <si>
    <t>intro</t>
  </si>
  <si>
    <t>district</t>
  </si>
  <si>
    <t>reporter_name</t>
  </si>
  <si>
    <t>movement_nb</t>
  </si>
  <si>
    <t>movement_list_count</t>
  </si>
  <si>
    <t>thanks</t>
  </si>
  <si>
    <t>meta/instanceID</t>
  </si>
  <si>
    <t>_id</t>
  </si>
  <si>
    <t>_uuid</t>
  </si>
  <si>
    <t>_submission_time</t>
  </si>
  <si>
    <t>_index</t>
  </si>
  <si>
    <t>_parent_table_name</t>
  </si>
  <si>
    <t>_parent_index</t>
  </si>
  <si>
    <t>_tags</t>
  </si>
  <si>
    <t>_notes</t>
  </si>
  <si>
    <t>_version</t>
  </si>
  <si>
    <t>_duration</t>
  </si>
  <si>
    <t>_submitted_by</t>
  </si>
  <si>
    <t>movement_list/movement_date</t>
  </si>
  <si>
    <t>movement_list/movement_type</t>
  </si>
  <si>
    <t>movement_list/movement_info</t>
  </si>
  <si>
    <t>deposit</t>
  </si>
  <si>
    <t>359754050550143</t>
  </si>
  <si>
    <t>jordane</t>
  </si>
  <si>
    <t>Instructions to analyse data collected with ODK</t>
  </si>
  <si>
    <t>There are 2 options to analyse the data collected:</t>
  </si>
  <si>
    <r>
      <rPr>
        <b/>
        <sz val="12"/>
        <color theme="0" tint="-0.499984740745262"/>
        <rFont val="Arial"/>
      </rPr>
      <t>a-</t>
    </r>
    <r>
      <rPr>
        <sz val="12"/>
        <color theme="0" tint="-0.499984740745262"/>
        <rFont val="Arial"/>
      </rPr>
      <t xml:space="preserve"> with the web platform directly where each form is linked to automated tables and charts</t>
    </r>
  </si>
  <si>
    <r>
      <rPr>
        <b/>
        <sz val="12"/>
        <color theme="0" tint="-0.499984740745262"/>
        <rFont val="Arial"/>
      </rPr>
      <t>b-</t>
    </r>
    <r>
      <rPr>
        <sz val="12"/>
        <color theme="0" tint="-0.499984740745262"/>
        <rFont val="Arial"/>
      </rPr>
      <t xml:space="preserve"> in excel through pivot tables as some examples are shown in the "Analyse" tab, see below steps to follow:</t>
    </r>
  </si>
  <si>
    <t>Export the data from the website platform in xls format</t>
  </si>
  <si>
    <t>"Data" tab legend</t>
  </si>
  <si>
    <t>data</t>
  </si>
  <si>
    <t>not needed</t>
  </si>
  <si>
    <t>formula</t>
  </si>
  <si>
    <t>In the "Analysis" tab, Refresh All the pivot tables to update the results</t>
  </si>
  <si>
    <t>simserial</t>
  </si>
  <si>
    <t>GENERAL INFORMATION</t>
  </si>
  <si>
    <t>MOVEMENTS</t>
  </si>
  <si>
    <t>District</t>
  </si>
  <si>
    <t>Name of the reporter</t>
  </si>
  <si>
    <t>Number of movements</t>
  </si>
  <si>
    <t>CLOSING</t>
  </si>
  <si>
    <t>MOBILE DEVICE INFO</t>
  </si>
  <si>
    <t>Interview duration</t>
  </si>
  <si>
    <t>FORMULA</t>
  </si>
  <si>
    <t>Movement date</t>
  </si>
  <si>
    <t>Movement type</t>
  </si>
  <si>
    <t>Movement description</t>
  </si>
  <si>
    <t>Copy/Paste the data only, without the titles, to the "Data_Main" and "Data_List" tabs</t>
  </si>
  <si>
    <t>Analysis</t>
  </si>
  <si>
    <t>Title</t>
  </si>
  <si>
    <t>Action</t>
  </si>
  <si>
    <t>Pivot table</t>
  </si>
  <si>
    <t>District1</t>
  </si>
  <si>
    <t>1</t>
  </si>
  <si>
    <t xml:space="preserve">Anna </t>
  </si>
  <si>
    <t>report_date</t>
  </si>
  <si>
    <t>Date of the report</t>
  </si>
  <si>
    <t>movement_list/balance_in</t>
  </si>
  <si>
    <t>M4_5_5_3a-ODK-Reconciliation-Sa</t>
  </si>
  <si>
    <t>Safe balance BEFORE the movement</t>
  </si>
  <si>
    <t>Deposit amount</t>
  </si>
  <si>
    <t>Withdrawal amount</t>
  </si>
  <si>
    <t>Safe movements per date</t>
  </si>
  <si>
    <t>balance_in</t>
  </si>
  <si>
    <t>Values</t>
  </si>
  <si>
    <t>withdrawal</t>
  </si>
  <si>
    <t>Safe balance AFTER the movement</t>
  </si>
  <si>
    <t>movement_list/amount_deposit</t>
  </si>
  <si>
    <t>movement_list/amount_withdrawal</t>
  </si>
  <si>
    <t>movement_list/balance_out</t>
  </si>
  <si>
    <t>balance_out</t>
  </si>
  <si>
    <t>(All)</t>
  </si>
  <si>
    <t>Grand Total</t>
  </si>
  <si>
    <t>Do not overlap formula</t>
  </si>
  <si>
    <t>Control
Balance out N = Balance in N+1</t>
  </si>
  <si>
    <t>2016-09-17T20:23:31.708+02</t>
  </si>
  <si>
    <t>2016-09-17T20:24:55.734+02</t>
  </si>
  <si>
    <t>Anna</t>
  </si>
  <si>
    <t>uuid:2d281fdd-7d98-4871-a40a-9169935274c5</t>
  </si>
  <si>
    <t>2d281fdd-7d98-4871-a40a-9169935274c5</t>
  </si>
  <si>
    <t>2016-09-17T18:24:57</t>
  </si>
  <si>
    <t>201609010715</t>
  </si>
  <si>
    <t>2016-09-17T20:25:13.129+02</t>
  </si>
  <si>
    <t>2016-09-17T20:25:49.845+02</t>
  </si>
  <si>
    <t>uuid:3f21bfe5-b96a-4efe-a2be-6683da5f0b56</t>
  </si>
  <si>
    <t>3f21bfe5-b96a-4efe-a2be-6683da5f0b56</t>
  </si>
  <si>
    <t>2016-09-17T18:25:50</t>
  </si>
  <si>
    <t>2016-09-17T20:25:54.120+02</t>
  </si>
  <si>
    <t>2016-09-17T20:27:52.572+02</t>
  </si>
  <si>
    <t>6</t>
  </si>
  <si>
    <t>uuid:25b45c50-d262-4653-8e59-7b13d35ecdeb</t>
  </si>
  <si>
    <t>25b45c50-d262-4653-8e59-7b13d35ecdeb</t>
  </si>
  <si>
    <t>2016-09-17T18:27:54</t>
  </si>
  <si>
    <t>Ok</t>
  </si>
  <si>
    <r>
      <rPr>
        <sz val="12"/>
        <color rgb="FFFF0000"/>
        <rFont val="Arial"/>
      </rPr>
      <t>Cross-check the "Control" column: should always be = 0
If not: Red = missing cash, Yellow = extra cash</t>
    </r>
    <r>
      <rPr>
        <sz val="12"/>
        <color theme="1"/>
        <rFont val="Arial"/>
      </rPr>
      <t xml:space="preserve">
Transfer to M4_5_5_2 Reconciliation tool, "Cash" tab</t>
    </r>
  </si>
  <si>
    <t>Graph</t>
  </si>
  <si>
    <t>District2</t>
  </si>
  <si>
    <t>"Data" are formatted as Table (see details in Tips &amp; Tricks)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</si>
</sst>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\-mm\-dd"/>
    <numFmt numFmtId="165" formatCode="hh:mm:ss;@"/>
  </numFmts>
  <fonts count="1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9"/>
      <name val="Arial"/>
    </font>
    <font>
      <sz val="12"/>
      <color theme="1"/>
      <name val="Arial"/>
    </font>
    <font>
      <b/>
      <sz val="12"/>
      <color theme="9"/>
      <name val="Arial"/>
    </font>
    <font>
      <sz val="12"/>
      <color theme="0" tint="-0.499984740745262"/>
      <name val="Arial"/>
    </font>
    <font>
      <b/>
      <sz val="12"/>
      <color theme="0" tint="-0.499984740745262"/>
      <name val="Arial"/>
    </font>
    <font>
      <b/>
      <sz val="12"/>
      <color theme="1"/>
      <name val="Arial"/>
    </font>
    <font>
      <sz val="10"/>
      <color theme="1"/>
      <name val="Arial"/>
    </font>
    <font>
      <b/>
      <sz val="10"/>
      <color theme="0"/>
      <name val="Arial"/>
    </font>
    <font>
      <sz val="10"/>
      <color theme="0"/>
      <name val="Arial"/>
    </font>
    <font>
      <b/>
      <sz val="10"/>
      <color theme="1"/>
      <name val="Arial"/>
    </font>
    <font>
      <sz val="12"/>
      <color rgb="FFFF0000"/>
      <name val="Arial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5E56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7">
    <xf numFmtId="0" fontId="0" fillId="0" borderId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</cellStyleXfs>
  <cellXfs count="62">
    <xf numFmtId="0" fontId="0" fillId="0" borderId="0" xfId="0"/>
    <xf numFmtId="0" fontId="3" fillId="0" borderId="0" xfId="0" applyFont="1" applyAlignment="1">
      <alignment horizontal="left"/>
    </xf>
    <xf numFmtId="0" fontId="4" fillId="0" borderId="0" xfId="0" applyFont="1"/>
    <xf numFmtId="0" fontId="5" fillId="0" borderId="0" xfId="0" applyFont="1" applyAlignment="1">
      <alignment horizontal="left"/>
    </xf>
    <xf numFmtId="0" fontId="6" fillId="0" borderId="0" xfId="0" applyFont="1"/>
    <xf numFmtId="0" fontId="7" fillId="0" borderId="0" xfId="0" applyFont="1"/>
    <xf numFmtId="0" fontId="8" fillId="0" borderId="0" xfId="0" applyFont="1"/>
    <xf numFmtId="0" fontId="4" fillId="0" borderId="0" xfId="0" applyFont="1" applyAlignment="1">
      <alignment horizontal="left"/>
    </xf>
    <xf numFmtId="0" fontId="8" fillId="2" borderId="1" xfId="0" applyFont="1" applyFill="1" applyBorder="1" applyAlignment="1">
      <alignment horizontal="center" vertical="top" wrapText="1"/>
    </xf>
    <xf numFmtId="0" fontId="8" fillId="3" borderId="1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10" fillId="5" borderId="0" xfId="0" applyFont="1" applyFill="1"/>
    <xf numFmtId="0" fontId="11" fillId="5" borderId="0" xfId="0" applyFont="1" applyFill="1" applyAlignment="1">
      <alignment vertical="top" wrapText="1"/>
    </xf>
    <xf numFmtId="0" fontId="10" fillId="6" borderId="0" xfId="0" applyFont="1" applyFill="1"/>
    <xf numFmtId="0" fontId="11" fillId="6" borderId="0" xfId="0" applyFont="1" applyFill="1" applyAlignment="1">
      <alignment vertical="top" wrapText="1"/>
    </xf>
    <xf numFmtId="0" fontId="10" fillId="7" borderId="0" xfId="0" applyFont="1" applyFill="1"/>
    <xf numFmtId="0" fontId="11" fillId="7" borderId="0" xfId="0" applyFont="1" applyFill="1" applyAlignment="1">
      <alignment vertical="top" wrapText="1"/>
    </xf>
    <xf numFmtId="0" fontId="10" fillId="8" borderId="0" xfId="0" applyFont="1" applyFill="1"/>
    <xf numFmtId="0" fontId="11" fillId="8" borderId="0" xfId="0" applyFont="1" applyFill="1" applyAlignment="1">
      <alignment vertical="top" wrapText="1"/>
    </xf>
    <xf numFmtId="0" fontId="10" fillId="4" borderId="0" xfId="0" applyFont="1" applyFill="1"/>
    <xf numFmtId="0" fontId="11" fillId="4" borderId="0" xfId="0" applyFont="1" applyFill="1" applyAlignment="1">
      <alignment vertical="top" wrapText="1"/>
    </xf>
    <xf numFmtId="165" fontId="9" fillId="9" borderId="0" xfId="0" applyNumberFormat="1" applyFont="1" applyFill="1"/>
    <xf numFmtId="0" fontId="9" fillId="10" borderId="0" xfId="0" applyFont="1" applyFill="1"/>
    <xf numFmtId="164" fontId="9" fillId="10" borderId="0" xfId="0" applyNumberFormat="1" applyFont="1" applyFill="1"/>
    <xf numFmtId="0" fontId="9" fillId="0" borderId="0" xfId="0" applyFont="1"/>
    <xf numFmtId="164" fontId="9" fillId="0" borderId="0" xfId="0" applyNumberFormat="1" applyFont="1"/>
    <xf numFmtId="0" fontId="9" fillId="0" borderId="0" xfId="0" applyFont="1" applyAlignment="1">
      <alignment vertical="top" wrapText="1"/>
    </xf>
    <xf numFmtId="0" fontId="9" fillId="0" borderId="0" xfId="0" applyFont="1" applyFill="1"/>
    <xf numFmtId="0" fontId="8" fillId="6" borderId="0" xfId="0" applyFont="1" applyFill="1" applyAlignment="1">
      <alignment wrapText="1"/>
    </xf>
    <xf numFmtId="0" fontId="8" fillId="0" borderId="0" xfId="0" applyFont="1" applyFill="1" applyAlignment="1">
      <alignment wrapText="1"/>
    </xf>
    <xf numFmtId="0" fontId="4" fillId="0" borderId="0" xfId="0" applyFont="1" applyAlignment="1">
      <alignment wrapText="1"/>
    </xf>
    <xf numFmtId="0" fontId="8" fillId="11" borderId="0" xfId="0" applyFont="1" applyFill="1" applyAlignment="1">
      <alignment vertical="top" wrapText="1"/>
    </xf>
    <xf numFmtId="0" fontId="8" fillId="0" borderId="0" xfId="0" applyFont="1" applyFill="1" applyAlignment="1">
      <alignment vertical="top" wrapText="1"/>
    </xf>
    <xf numFmtId="0" fontId="4" fillId="12" borderId="2" xfId="0" applyFont="1" applyFill="1" applyBorder="1" applyAlignment="1">
      <alignment vertical="top" wrapText="1"/>
    </xf>
    <xf numFmtId="0" fontId="4" fillId="0" borderId="0" xfId="0" applyFont="1" applyAlignment="1">
      <alignment horizontal="left" vertical="top"/>
    </xf>
    <xf numFmtId="0" fontId="13" fillId="0" borderId="0" xfId="0" applyFont="1"/>
    <xf numFmtId="164" fontId="9" fillId="0" borderId="0" xfId="0" applyNumberFormat="1" applyFont="1" applyFill="1"/>
    <xf numFmtId="0" fontId="4" fillId="13" borderId="0" xfId="0" applyFont="1" applyFill="1" applyAlignment="1">
      <alignment horizontal="left" vertical="top" wrapText="1"/>
    </xf>
    <xf numFmtId="0" fontId="4" fillId="0" borderId="0" xfId="0" applyFont="1" applyAlignment="1">
      <alignment vertical="top" wrapText="1"/>
    </xf>
    <xf numFmtId="0" fontId="9" fillId="9" borderId="0" xfId="0" applyNumberFormat="1" applyFont="1" applyFill="1"/>
    <xf numFmtId="0" fontId="9" fillId="9" borderId="0" xfId="0" applyNumberFormat="1" applyFont="1" applyFill="1" applyAlignment="1">
      <alignment horizontal="right"/>
    </xf>
    <xf numFmtId="0" fontId="2" fillId="0" borderId="0" xfId="0" applyFont="1"/>
    <xf numFmtId="0" fontId="4" fillId="0" borderId="0" xfId="0" applyFont="1" applyAlignment="1">
      <alignment horizontal="center"/>
    </xf>
    <xf numFmtId="0" fontId="0" fillId="13" borderId="0" xfId="0" applyFill="1"/>
    <xf numFmtId="0" fontId="16" fillId="13" borderId="0" xfId="0" applyFont="1" applyFill="1" applyAlignment="1">
      <alignment horizontal="center" vertical="top" wrapText="1"/>
    </xf>
    <xf numFmtId="0" fontId="0" fillId="0" borderId="0" xfId="0" applyAlignment="1">
      <alignment horizontal="center"/>
    </xf>
    <xf numFmtId="0" fontId="4" fillId="14" borderId="0" xfId="0" applyFont="1" applyFill="1"/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wrapText="1"/>
    </xf>
    <xf numFmtId="0" fontId="9" fillId="3" borderId="3" xfId="0" applyFont="1" applyFill="1" applyBorder="1" applyAlignment="1">
      <alignment vertical="top" wrapText="1"/>
    </xf>
    <xf numFmtId="0" fontId="9" fillId="2" borderId="3" xfId="0" applyFont="1" applyFill="1" applyBorder="1" applyAlignment="1">
      <alignment vertical="top" wrapText="1"/>
    </xf>
    <xf numFmtId="0" fontId="12" fillId="4" borderId="3" xfId="0" applyFont="1" applyFill="1" applyBorder="1" applyAlignment="1">
      <alignment vertical="top" wrapText="1"/>
    </xf>
    <xf numFmtId="0" fontId="4" fillId="12" borderId="0" xfId="0" applyFont="1" applyFill="1" applyBorder="1" applyAlignment="1">
      <alignment horizontal="left" vertical="top" wrapText="1"/>
    </xf>
    <xf numFmtId="0" fontId="8" fillId="11" borderId="0" xfId="0" applyFont="1" applyFill="1" applyBorder="1" applyAlignment="1">
      <alignment horizontal="left" vertical="top" wrapText="1"/>
    </xf>
    <xf numFmtId="0" fontId="8" fillId="6" borderId="0" xfId="0" applyFont="1" applyFill="1" applyBorder="1" applyAlignment="1">
      <alignment horizontal="left" vertical="top" wrapText="1"/>
    </xf>
    <xf numFmtId="0" fontId="1" fillId="0" borderId="0" xfId="0" pivotButton="1" applyFont="1"/>
    <xf numFmtId="0" fontId="1" fillId="0" borderId="0" xfId="0" applyFont="1"/>
    <xf numFmtId="0" fontId="1" fillId="0" borderId="0" xfId="0" pivotButton="1" applyFont="1" applyAlignment="1">
      <alignment vertical="top" wrapText="1"/>
    </xf>
    <xf numFmtId="14" fontId="1" fillId="0" borderId="0" xfId="0" applyNumberFormat="1" applyFont="1"/>
    <xf numFmtId="0" fontId="1" fillId="0" borderId="0" xfId="0" applyNumberFormat="1" applyFont="1"/>
    <xf numFmtId="0" fontId="1" fillId="0" borderId="0" xfId="0" applyFont="1" applyAlignment="1">
      <alignment vertical="top" wrapText="1"/>
    </xf>
  </cellXfs>
  <cellStyles count="2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Normal" xfId="0" builtinId="0"/>
  </cellStyles>
  <dxfs count="45">
    <dxf>
      <alignment wrapText="1"/>
    </dxf>
    <dxf>
      <alignment vertical="top"/>
    </dxf>
    <dxf>
      <font>
        <sz val="12"/>
      </font>
    </dxf>
    <dxf>
      <alignment vertical="top"/>
    </dxf>
    <dxf>
      <alignment wrapText="1"/>
    </dxf>
    <dxf>
      <alignment wrapText="1"/>
    </dxf>
    <dxf>
      <alignment vertical="top"/>
    </dxf>
    <dxf>
      <font>
        <sz val="12"/>
      </font>
    </dxf>
    <dxf>
      <alignment vertical="top"/>
    </dxf>
    <dxf>
      <alignment wrapText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fill>
        <patternFill patternType="solid">
          <fgColor indexed="64"/>
          <bgColor rgb="FF05E56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4" formatCode="yyyy\-mm\-dd"/>
      <fill>
        <patternFill patternType="none">
          <fgColor indexed="64"/>
          <bgColor indexed="65"/>
        </patternFill>
      </fill>
    </dxf>
    <dxf>
      <border outline="0">
        <bottom style="thin">
          <color auto="1"/>
        </bottom>
      </border>
    </dxf>
    <dxf>
      <border outline="0">
        <top style="thin">
          <color auto="1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theme="2" tint="-0.249977111117893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fill>
        <patternFill patternType="solid">
          <fgColor indexed="64"/>
          <bgColor rgb="FF05E56C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hh:mm:ss;@"/>
      <fill>
        <patternFill patternType="solid">
          <fgColor indexed="64"/>
          <bgColor rgb="FF05E56C"/>
        </patternFill>
      </fill>
    </dxf>
    <dxf>
      <border outline="0">
        <bottom style="thin">
          <color auto="1"/>
        </bottom>
      </border>
    </dxf>
    <dxf>
      <border outline="0">
        <top style="thin">
          <color auto="1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theme="2" tint="-0.249977111117893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alignment wrapText="1"/>
    </dxf>
    <dxf>
      <alignment vertical="top"/>
    </dxf>
    <dxf>
      <font>
        <sz val="12"/>
      </font>
    </dxf>
    <dxf>
      <alignment vertical="top"/>
    </dxf>
    <dxf>
      <alignment wrapText="1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pivotCacheDefinition" Target="pivotCache/pivotCacheDefinition1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_rels/chart1.xml.rels><?xml version="1.0" encoding="UTF-8" standalone="yes"?>
<Relationships xmlns="http://schemas.openxmlformats.org/package/2006/relationships"><Relationship Id="rId1" Type="http://schemas.microsoft.com/office/2011/relationships/chartStyle" Target="style1.xml"/><Relationship Id="rId2" Type="http://schemas.microsoft.com/office/2011/relationships/chartColorStyle" Target="colors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balance_out evolution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areaChart>
        <c:grouping val="stacked"/>
        <c:varyColors val="0"/>
        <c:ser>
          <c:idx val="0"/>
          <c:order val="0"/>
          <c:tx>
            <c:strRef>
              <c:f>Analysis!$H$22</c:f>
              <c:strCache>
                <c:ptCount val="1"/>
                <c:pt idx="0">
                  <c:v>balance_out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cat>
            <c:multiLvlStrRef>
              <c:f>Analysis!$C$23:$D$30</c:f>
              <c:multiLvlStrCache>
                <c:ptCount val="8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</c:lvl>
                <c:lvl>
                  <c:pt idx="0">
                    <c:v>15/09/16</c:v>
                  </c:pt>
                  <c:pt idx="1">
                    <c:v>16/09/16</c:v>
                  </c:pt>
                  <c:pt idx="2">
                    <c:v>17/09/16</c:v>
                  </c:pt>
                </c:lvl>
              </c:multiLvlStrCache>
            </c:multiLvlStrRef>
          </c:cat>
          <c:val>
            <c:numRef>
              <c:f>Analysis!$H$23:$H$30</c:f>
              <c:numCache>
                <c:formatCode>General</c:formatCode>
                <c:ptCount val="8"/>
                <c:pt idx="0">
                  <c:v>100.0</c:v>
                </c:pt>
                <c:pt idx="1">
                  <c:v>290.0</c:v>
                </c:pt>
                <c:pt idx="2">
                  <c:v>290.0</c:v>
                </c:pt>
                <c:pt idx="3">
                  <c:v>240.0</c:v>
                </c:pt>
                <c:pt idx="4">
                  <c:v>200.0</c:v>
                </c:pt>
                <c:pt idx="5">
                  <c:v>100.0</c:v>
                </c:pt>
                <c:pt idx="6">
                  <c:v>500.0</c:v>
                </c:pt>
                <c:pt idx="7">
                  <c:v>400.0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99603216"/>
        <c:axId val="-2130022176"/>
      </c:areaChart>
      <c:catAx>
        <c:axId val="-20996032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30022176"/>
        <c:crosses val="autoZero"/>
        <c:auto val="1"/>
        <c:lblAlgn val="ctr"/>
        <c:lblOffset val="100"/>
        <c:noMultiLvlLbl val="0"/>
      </c:catAx>
      <c:valAx>
        <c:axId val="-21300221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09960321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279400</xdr:colOff>
      <xdr:row>4</xdr:row>
      <xdr:rowOff>0</xdr:rowOff>
    </xdr:from>
    <xdr:to>
      <xdr:col>8</xdr:col>
      <xdr:colOff>25400</xdr:colOff>
      <xdr:row>17</xdr:row>
      <xdr:rowOff>114300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ordane Hesse" refreshedDate="42645.621203240742" createdVersion="4" refreshedVersion="4" minRefreshableVersion="3" recordCount="8">
  <cacheSource type="worksheet">
    <worksheetSource name="Data_List"/>
  </cacheSource>
  <cacheFields count="20">
    <cacheField name="movement_list/movement_date" numFmtId="164">
      <sharedItems containsSemiMixedTypes="0" containsNonDate="0" containsDate="1" containsString="0" minDate="2016-09-15T00:00:00" maxDate="2016-09-18T00:00:00" count="3">
        <d v="2016-09-15T00:00:00"/>
        <d v="2016-09-16T00:00:00"/>
        <d v="2016-09-17T00:00:00"/>
      </sharedItems>
    </cacheField>
    <cacheField name="movement_list/balance_in" numFmtId="0">
      <sharedItems containsSemiMixedTypes="0" containsString="0" containsNumber="1" containsInteger="1" minValue="0" maxValue="500"/>
    </cacheField>
    <cacheField name="movement_list/movement_type" numFmtId="0">
      <sharedItems/>
    </cacheField>
    <cacheField name="movement_list/amount_deposit" numFmtId="0">
      <sharedItems containsString="0" containsBlank="1" containsNumber="1" containsInteger="1" minValue="100" maxValue="400"/>
    </cacheField>
    <cacheField name="movement_list/amount_withdrawal" numFmtId="0">
      <sharedItems containsString="0" containsBlank="1" containsNumber="1" containsInteger="1" minValue="-100" maxValue="-10"/>
    </cacheField>
    <cacheField name="movement_list/balance_out" numFmtId="0">
      <sharedItems containsSemiMixedTypes="0" containsString="0" containsNumber="1" containsInteger="1" minValue="100" maxValue="500"/>
    </cacheField>
    <cacheField name="movement_list/movement_info" numFmtId="0">
      <sharedItems/>
    </cacheField>
    <cacheField name="_id" numFmtId="0">
      <sharedItems containsNonDate="0" containsString="0" containsBlank="1"/>
    </cacheField>
    <cacheField name="_uuid" numFmtId="0">
      <sharedItems containsNonDate="0" containsString="0" containsBlank="1"/>
    </cacheField>
    <cacheField name="_submission_time" numFmtId="0">
      <sharedItems containsNonDate="0" containsString="0" containsBlank="1"/>
    </cacheField>
    <cacheField name="_index" numFmtId="0">
      <sharedItems containsSemiMixedTypes="0" containsString="0" containsNumber="1" containsInteger="1" minValue="1" maxValue="8" count="8">
        <n v="1"/>
        <n v="2"/>
        <n v="3"/>
        <n v="4"/>
        <n v="5"/>
        <n v="6"/>
        <n v="7"/>
        <n v="8"/>
      </sharedItems>
    </cacheField>
    <cacheField name="_parent_table_name" numFmtId="0">
      <sharedItems/>
    </cacheField>
    <cacheField name="_parent_index" numFmtId="0">
      <sharedItems containsSemiMixedTypes="0" containsString="0" containsNumber="1" containsInteger="1" minValue="1" maxValue="3"/>
    </cacheField>
    <cacheField name="_tags" numFmtId="0">
      <sharedItems containsNonDate="0" containsString="0" containsBlank="1"/>
    </cacheField>
    <cacheField name="_notes" numFmtId="0">
      <sharedItems containsNonDate="0" containsString="0" containsBlank="1"/>
    </cacheField>
    <cacheField name="_version" numFmtId="0">
      <sharedItems containsNonDate="0" containsString="0" containsBlank="1"/>
    </cacheField>
    <cacheField name="_duration" numFmtId="0">
      <sharedItems containsNonDate="0" containsString="0" containsBlank="1"/>
    </cacheField>
    <cacheField name="_submitted_by" numFmtId="0">
      <sharedItems containsNonDate="0" containsString="0" containsBlank="1"/>
    </cacheField>
    <cacheField name="District" numFmtId="0">
      <sharedItems count="1">
        <s v="District1"/>
      </sharedItems>
    </cacheField>
    <cacheField name="Control" numFmtId="0" formula="'movement_list/balance_in'+'movement_list/amount_deposit'+'movement_list/amount_withdrawal'-'movement_list/balance_out'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8">
  <r>
    <x v="0"/>
    <n v="0"/>
    <s v="deposit"/>
    <n v="100"/>
    <m/>
    <n v="100"/>
    <s v="Ok"/>
    <m/>
    <m/>
    <m/>
    <x v="0"/>
    <s v="M4_5_5_3a-ODK-Reconciliation-Sa"/>
    <n v="1"/>
    <m/>
    <m/>
    <m/>
    <m/>
    <m/>
    <x v="0"/>
  </r>
  <r>
    <x v="1"/>
    <n v="90"/>
    <s v="deposit"/>
    <n v="200"/>
    <m/>
    <n v="290"/>
    <s v="Ok"/>
    <m/>
    <m/>
    <m/>
    <x v="1"/>
    <s v="M4_5_5_3a-ODK-Reconciliation-Sa"/>
    <n v="2"/>
    <m/>
    <m/>
    <m/>
    <m/>
    <m/>
    <x v="0"/>
  </r>
  <r>
    <x v="2"/>
    <n v="300"/>
    <s v="withdrawal"/>
    <m/>
    <n v="-10"/>
    <n v="290"/>
    <s v="Ok"/>
    <m/>
    <m/>
    <m/>
    <x v="2"/>
    <s v="M4_5_5_3a-ODK-Reconciliation-Sa"/>
    <n v="3"/>
    <m/>
    <m/>
    <m/>
    <m/>
    <m/>
    <x v="0"/>
  </r>
  <r>
    <x v="2"/>
    <n v="290"/>
    <s v="withdrawal"/>
    <m/>
    <n v="-50"/>
    <n v="240"/>
    <s v="Ok"/>
    <m/>
    <m/>
    <m/>
    <x v="3"/>
    <s v="M4_5_5_3a-ODK-Reconciliation-Sa"/>
    <n v="3"/>
    <m/>
    <m/>
    <m/>
    <m/>
    <m/>
    <x v="0"/>
  </r>
  <r>
    <x v="2"/>
    <n v="240"/>
    <s v="withdrawal"/>
    <m/>
    <n v="-40"/>
    <n v="200"/>
    <s v="Ok"/>
    <m/>
    <m/>
    <m/>
    <x v="4"/>
    <s v="M4_5_5_3a-ODK-Reconciliation-Sa"/>
    <n v="3"/>
    <m/>
    <m/>
    <m/>
    <m/>
    <m/>
    <x v="0"/>
  </r>
  <r>
    <x v="2"/>
    <n v="200"/>
    <s v="withdrawal"/>
    <m/>
    <n v="-100"/>
    <n v="100"/>
    <s v="Ok"/>
    <m/>
    <m/>
    <m/>
    <x v="5"/>
    <s v="M4_5_5_3a-ODK-Reconciliation-Sa"/>
    <n v="3"/>
    <m/>
    <m/>
    <m/>
    <m/>
    <m/>
    <x v="0"/>
  </r>
  <r>
    <x v="2"/>
    <n v="100"/>
    <s v="deposit"/>
    <n v="400"/>
    <m/>
    <n v="500"/>
    <s v="Ok"/>
    <m/>
    <m/>
    <m/>
    <x v="6"/>
    <s v="M4_5_5_3a-ODK-Reconciliation-Sa"/>
    <n v="3"/>
    <m/>
    <m/>
    <m/>
    <m/>
    <m/>
    <x v="0"/>
  </r>
  <r>
    <x v="2"/>
    <n v="500"/>
    <s v="withdrawal"/>
    <m/>
    <n v="-100"/>
    <n v="400"/>
    <s v="Ok"/>
    <m/>
    <m/>
    <m/>
    <x v="7"/>
    <s v="M4_5_5_3a-ODK-Reconciliation-Sa"/>
    <n v="3"/>
    <m/>
    <m/>
    <m/>
    <m/>
    <m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94" applyNumberFormats="0" applyBorderFormats="0" applyFontFormats="0" applyPatternFormats="0" applyAlignmentFormats="0" applyWidthHeightFormats="1" dataCaption="Values" updatedVersion="4" minRefreshableVersion="3" useAutoFormatting="1" colGrandTotals="0" itemPrintTitles="1" createdVersion="4" indent="0" compact="0" compactData="0" gridDropZones="1" multipleFieldFilters="0">
  <location ref="C21:H31" firstHeaderRow="1" firstDataRow="2" firstDataCol="2" rowPageCount="1" colPageCount="1"/>
  <pivotFields count="20">
    <pivotField axis="axisRow" compact="0" outline="0" showAll="0" sortType="ascending" defaultSubtotal="0">
      <items count="3">
        <item x="0"/>
        <item x="1"/>
        <item x="2"/>
      </items>
    </pivotField>
    <pivotField dataField="1" compact="0" outline="0" showAll="0"/>
    <pivotField compact="0" outline="0" showAl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compact="0" outline="0" showAll="0"/>
    <pivotField compact="0" outline="0" showAll="0" defaultSubtotal="0"/>
    <pivotField compact="0" outline="0" showAll="0" defaultSubtotal="0"/>
    <pivotField compact="0" outline="0" showAll="0" defaultSubtotal="0"/>
    <pivotField axis="axisRow" compact="0" outline="0" showAll="0" defaultSubtotal="0">
      <items count="8">
        <item x="0"/>
        <item x="1"/>
        <item x="2"/>
        <item x="3"/>
        <item x="4"/>
        <item x="5"/>
        <item x="6"/>
        <item x="7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axis="axisPage" compact="0" outline="0" showAll="0" defaultSubtotal="0">
      <items count="1">
        <item x="0"/>
      </items>
    </pivotField>
    <pivotField compact="0" outline="0" dragToRow="0" dragToCol="0" dragToPage="0" showAll="0" defaultSubtotal="0"/>
  </pivotFields>
  <rowFields count="2">
    <field x="0"/>
    <field x="10"/>
  </rowFields>
  <rowItems count="9">
    <i>
      <x/>
      <x/>
    </i>
    <i>
      <x v="1"/>
      <x v="1"/>
    </i>
    <i>
      <x v="2"/>
      <x v="2"/>
    </i>
    <i r="1">
      <x v="3"/>
    </i>
    <i r="1">
      <x v="4"/>
    </i>
    <i r="1">
      <x v="5"/>
    </i>
    <i r="1">
      <x v="6"/>
    </i>
    <i r="1">
      <x v="7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1">
    <pageField fld="18" hier="-1"/>
  </pageFields>
  <dataFields count="4">
    <dataField name="balance_in" fld="1" baseField="0" baseItem="0"/>
    <dataField name="deposit" fld="3" baseField="0" baseItem="0"/>
    <dataField name="withdrawal" fld="4" baseField="0" baseItem="0"/>
    <dataField name="balance_out" fld="5" baseField="0" baseItem="0"/>
  </dataFields>
  <formats count="5">
    <format dxfId="44">
      <pivotArea field="0" type="button" dataOnly="0" labelOnly="1" outline="0" axis="axisRow" fieldPosition="0"/>
    </format>
    <format dxfId="43">
      <pivotArea field="0" type="button" dataOnly="0" labelOnly="1" outline="0" axis="axisRow" fieldPosition="0"/>
    </format>
    <format dxfId="42">
      <pivotArea type="all" dataOnly="0" outline="0" fieldPosition="0"/>
    </format>
    <format dxfId="41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40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1" name="Data_Main" displayName="Data_Main" ref="A3:AA6" totalsRowShown="0" headerRowDxfId="39" headerRowBorderDxfId="37" tableBorderDxfId="38">
  <autoFilter ref="A3:AA6"/>
  <tableColumns count="27">
    <tableColumn id="1" name="start"/>
    <tableColumn id="2" name="end"/>
    <tableColumn id="3" name="report_date"/>
    <tableColumn id="4" name="deviceid"/>
    <tableColumn id="5" name="imei"/>
    <tableColumn id="6" name="simserial"/>
    <tableColumn id="7" name="phonenumber"/>
    <tableColumn id="8" name="intro"/>
    <tableColumn id="9" name="district"/>
    <tableColumn id="10" name="reporter_name"/>
    <tableColumn id="11" name="movement_nb"/>
    <tableColumn id="12" name="movement_list_count"/>
    <tableColumn id="13" name="thanks"/>
    <tableColumn id="14" name="meta/instanceID"/>
    <tableColumn id="15" name="_id"/>
    <tableColumn id="16" name="_uuid"/>
    <tableColumn id="17" name="_submission_time"/>
    <tableColumn id="18" name="_index"/>
    <tableColumn id="19" name="_parent_table_name"/>
    <tableColumn id="20" name="_parent_index"/>
    <tableColumn id="21" name="_tags"/>
    <tableColumn id="22" name="_notes"/>
    <tableColumn id="23" name="_version"/>
    <tableColumn id="24" name="_duration"/>
    <tableColumn id="25" name="_submitted_by"/>
    <tableColumn id="26" name="Interview duration" dataDxfId="36">
      <calculatedColumnFormula>MID(B4,12,8)-MID(A4,12,8)</calculatedColumnFormula>
    </tableColumn>
    <tableColumn id="27" name="District2" dataDxfId="35">
      <calculatedColumnFormula>I4</calculatedColumnFormula>
    </tableColumn>
  </tableColumns>
  <tableStyleInfo name="TableStyleDark8" showFirstColumn="0" showLastColumn="0" showRowStripes="1" showColumnStripes="0"/>
</table>
</file>

<file path=xl/tables/table2.xml><?xml version="1.0" encoding="utf-8"?>
<table xmlns="http://schemas.openxmlformats.org/spreadsheetml/2006/main" id="2" name="Data_List" displayName="Data_List" ref="A3:S11" totalsRowShown="0" headerRowDxfId="32" dataDxfId="31" headerRowBorderDxfId="29" tableBorderDxfId="30">
  <autoFilter ref="A3:S11"/>
  <tableColumns count="19">
    <tableColumn id="1" name="movement_list/movement_date" dataDxfId="28"/>
    <tableColumn id="2" name="movement_list/balance_in" dataDxfId="27"/>
    <tableColumn id="3" name="movement_list/movement_type" dataDxfId="26"/>
    <tableColumn id="4" name="movement_list/amount_deposit" dataDxfId="25"/>
    <tableColumn id="5" name="movement_list/amount_withdrawal" dataDxfId="24"/>
    <tableColumn id="6" name="movement_list/balance_out" dataDxfId="23"/>
    <tableColumn id="7" name="movement_list/movement_info" dataDxfId="22"/>
    <tableColumn id="8" name="_id" dataDxfId="21"/>
    <tableColumn id="9" name="_uuid" dataDxfId="20"/>
    <tableColumn id="10" name="_submission_time" dataDxfId="19"/>
    <tableColumn id="11" name="_index" dataDxfId="18"/>
    <tableColumn id="12" name="_parent_table_name" dataDxfId="17"/>
    <tableColumn id="13" name="_parent_index" dataDxfId="16"/>
    <tableColumn id="14" name="_tags" dataDxfId="15"/>
    <tableColumn id="15" name="_notes" dataDxfId="14"/>
    <tableColumn id="16" name="_version" dataDxfId="13"/>
    <tableColumn id="17" name="_duration" dataDxfId="12"/>
    <tableColumn id="18" name="_submitted_by" dataDxfId="11"/>
    <tableColumn id="19" name="District" dataDxfId="10">
      <calculatedColumnFormula>VLOOKUP(M4,Data_Main!$R$4:$AA$6,10,FALSE)</calculatedColumnFormula>
    </tableColumn>
  </tableColumns>
  <tableStyleInfo name="TableStyleDark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showGridLines="0" workbookViewId="0">
      <selection activeCell="B11" sqref="B11"/>
    </sheetView>
  </sheetViews>
  <sheetFormatPr baseColWidth="10" defaultRowHeight="16" x14ac:dyDescent="0.2"/>
  <cols>
    <col min="1" max="1" width="2.6640625" style="2" customWidth="1"/>
    <col min="2" max="2" width="7.1640625" style="2" customWidth="1"/>
    <col min="3" max="3" width="10.83203125" style="2"/>
    <col min="4" max="4" width="11.6640625" style="2" customWidth="1"/>
    <col min="5" max="5" width="12.6640625" style="2" customWidth="1"/>
    <col min="6" max="16384" width="10.83203125" style="2"/>
  </cols>
  <sheetData>
    <row r="1" spans="1:6" ht="18" x14ac:dyDescent="0.2">
      <c r="A1" s="1" t="s">
        <v>29</v>
      </c>
    </row>
    <row r="2" spans="1:6" x14ac:dyDescent="0.2">
      <c r="A2" s="3"/>
    </row>
    <row r="3" spans="1:6" x14ac:dyDescent="0.2">
      <c r="A3" s="4" t="s">
        <v>30</v>
      </c>
      <c r="B3" s="4"/>
    </row>
    <row r="4" spans="1:6" x14ac:dyDescent="0.2">
      <c r="A4" s="5"/>
      <c r="B4" s="4" t="s">
        <v>31</v>
      </c>
    </row>
    <row r="5" spans="1:6" x14ac:dyDescent="0.2">
      <c r="A5" s="5"/>
      <c r="B5" s="4" t="s">
        <v>32</v>
      </c>
    </row>
    <row r="7" spans="1:6" x14ac:dyDescent="0.2">
      <c r="A7" s="6">
        <v>1</v>
      </c>
      <c r="B7" s="2" t="s">
        <v>33</v>
      </c>
    </row>
    <row r="8" spans="1:6" x14ac:dyDescent="0.2">
      <c r="A8" s="6">
        <v>2</v>
      </c>
      <c r="B8" s="2" t="s">
        <v>52</v>
      </c>
    </row>
    <row r="9" spans="1:6" x14ac:dyDescent="0.2">
      <c r="A9" s="6"/>
      <c r="B9" s="7" t="s">
        <v>34</v>
      </c>
      <c r="D9" s="8" t="s">
        <v>35</v>
      </c>
      <c r="E9" s="9" t="s">
        <v>36</v>
      </c>
      <c r="F9" s="10" t="s">
        <v>37</v>
      </c>
    </row>
    <row r="10" spans="1:6" x14ac:dyDescent="0.2">
      <c r="A10" s="6"/>
      <c r="B10" s="7" t="s">
        <v>102</v>
      </c>
    </row>
    <row r="11" spans="1:6" x14ac:dyDescent="0.2">
      <c r="A11" s="6"/>
      <c r="B11" s="7" t="s">
        <v>78</v>
      </c>
    </row>
    <row r="12" spans="1:6" x14ac:dyDescent="0.2">
      <c r="A12" s="6">
        <v>3</v>
      </c>
      <c r="B12" s="2" t="s">
        <v>38</v>
      </c>
    </row>
    <row r="13" spans="1:6" x14ac:dyDescent="0.2">
      <c r="A13" s="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"/>
  <sheetViews>
    <sheetView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G4" sqref="G4"/>
    </sheetView>
  </sheetViews>
  <sheetFormatPr baseColWidth="10" defaultRowHeight="13" x14ac:dyDescent="0.15"/>
  <cols>
    <col min="1" max="2" width="10.83203125" style="24"/>
    <col min="3" max="3" width="12.83203125" style="24" customWidth="1"/>
    <col min="4" max="6" width="10.83203125" style="24"/>
    <col min="7" max="7" width="14.6640625" style="24" customWidth="1"/>
    <col min="8" max="9" width="10.83203125" style="24"/>
    <col min="10" max="10" width="15.33203125" style="24" customWidth="1"/>
    <col min="11" max="11" width="14.83203125" style="24" customWidth="1"/>
    <col min="12" max="12" width="20.6640625" style="24" customWidth="1"/>
    <col min="13" max="13" width="10.83203125" style="24"/>
    <col min="14" max="14" width="16.33203125" style="24" customWidth="1"/>
    <col min="15" max="16" width="10.83203125" style="24"/>
    <col min="17" max="17" width="18.1640625" style="24" customWidth="1"/>
    <col min="18" max="18" width="10.83203125" style="24"/>
    <col min="19" max="19" width="19.6640625" style="24" customWidth="1"/>
    <col min="20" max="20" width="14.83203125" style="24" customWidth="1"/>
    <col min="21" max="23" width="10.83203125" style="24"/>
    <col min="24" max="24" width="11.1640625" style="24" customWidth="1"/>
    <col min="25" max="25" width="15.33203125" style="24" customWidth="1"/>
    <col min="26" max="26" width="18" style="24" customWidth="1"/>
    <col min="27" max="16384" width="10.83203125" style="24"/>
  </cols>
  <sheetData>
    <row r="1" spans="1:27" x14ac:dyDescent="0.15">
      <c r="A1" s="11" t="s">
        <v>40</v>
      </c>
      <c r="B1" s="11"/>
      <c r="C1" s="11"/>
      <c r="D1" s="12"/>
      <c r="E1" s="12"/>
      <c r="F1" s="12"/>
      <c r="G1" s="12"/>
      <c r="H1" s="13" t="s">
        <v>41</v>
      </c>
      <c r="I1" s="14"/>
      <c r="J1" s="14"/>
      <c r="K1" s="14"/>
      <c r="L1" s="14"/>
      <c r="M1" s="15" t="s">
        <v>45</v>
      </c>
      <c r="N1" s="17" t="s">
        <v>46</v>
      </c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9" t="s">
        <v>48</v>
      </c>
      <c r="AA1" s="19"/>
    </row>
    <row r="2" spans="1:27" ht="26" x14ac:dyDescent="0.15">
      <c r="A2" s="12"/>
      <c r="B2" s="12"/>
      <c r="C2" s="12" t="s">
        <v>61</v>
      </c>
      <c r="D2" s="12"/>
      <c r="E2" s="12"/>
      <c r="F2" s="12"/>
      <c r="G2" s="12"/>
      <c r="H2" s="14"/>
      <c r="I2" s="14" t="s">
        <v>42</v>
      </c>
      <c r="J2" s="14" t="s">
        <v>43</v>
      </c>
      <c r="K2" s="14" t="s">
        <v>44</v>
      </c>
      <c r="L2" s="14"/>
      <c r="M2" s="16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20"/>
      <c r="AA2" s="20"/>
    </row>
    <row r="3" spans="1:27" x14ac:dyDescent="0.15">
      <c r="A3" s="50" t="s">
        <v>0</v>
      </c>
      <c r="B3" s="50" t="s">
        <v>1</v>
      </c>
      <c r="C3" s="51" t="s">
        <v>60</v>
      </c>
      <c r="D3" s="50" t="s">
        <v>2</v>
      </c>
      <c r="E3" s="50" t="s">
        <v>3</v>
      </c>
      <c r="F3" s="50" t="s">
        <v>39</v>
      </c>
      <c r="G3" s="50" t="s">
        <v>4</v>
      </c>
      <c r="H3" s="50" t="s">
        <v>5</v>
      </c>
      <c r="I3" s="51" t="s">
        <v>6</v>
      </c>
      <c r="J3" s="51" t="s">
        <v>7</v>
      </c>
      <c r="K3" s="51" t="s">
        <v>8</v>
      </c>
      <c r="L3" s="50" t="s">
        <v>9</v>
      </c>
      <c r="M3" s="50" t="s">
        <v>10</v>
      </c>
      <c r="N3" s="50" t="s">
        <v>11</v>
      </c>
      <c r="O3" s="50" t="s">
        <v>12</v>
      </c>
      <c r="P3" s="50" t="s">
        <v>13</v>
      </c>
      <c r="Q3" s="50" t="s">
        <v>14</v>
      </c>
      <c r="R3" s="50" t="s">
        <v>15</v>
      </c>
      <c r="S3" s="50" t="s">
        <v>16</v>
      </c>
      <c r="T3" s="50" t="s">
        <v>17</v>
      </c>
      <c r="U3" s="50" t="s">
        <v>18</v>
      </c>
      <c r="V3" s="50" t="s">
        <v>19</v>
      </c>
      <c r="W3" s="50" t="s">
        <v>20</v>
      </c>
      <c r="X3" s="50" t="s">
        <v>21</v>
      </c>
      <c r="Y3" s="50" t="s">
        <v>22</v>
      </c>
      <c r="Z3" s="52" t="s">
        <v>47</v>
      </c>
      <c r="AA3" s="52" t="s">
        <v>101</v>
      </c>
    </row>
    <row r="4" spans="1:27" x14ac:dyDescent="0.15">
      <c r="A4" s="24" t="s">
        <v>80</v>
      </c>
      <c r="B4" s="24" t="s">
        <v>81</v>
      </c>
      <c r="C4" s="25">
        <v>42630</v>
      </c>
      <c r="D4" s="24" t="s">
        <v>27</v>
      </c>
      <c r="E4" s="24" t="s">
        <v>27</v>
      </c>
      <c r="I4" s="24" t="s">
        <v>57</v>
      </c>
      <c r="J4" s="24" t="s">
        <v>82</v>
      </c>
      <c r="K4" s="24">
        <v>1</v>
      </c>
      <c r="L4" s="24" t="s">
        <v>58</v>
      </c>
      <c r="N4" s="24" t="s">
        <v>83</v>
      </c>
      <c r="O4" s="24">
        <v>8534425</v>
      </c>
      <c r="P4" s="24" t="s">
        <v>84</v>
      </c>
      <c r="Q4" s="24" t="s">
        <v>85</v>
      </c>
      <c r="R4" s="24">
        <v>1</v>
      </c>
      <c r="T4" s="24">
        <v>-1</v>
      </c>
      <c r="W4" s="24" t="s">
        <v>86</v>
      </c>
      <c r="X4" s="24">
        <v>84</v>
      </c>
      <c r="Y4" s="24" t="s">
        <v>28</v>
      </c>
      <c r="Z4" s="21">
        <f t="shared" ref="Z4:Z6" si="0">MID(B4,12,8)-MID(A4,12,8)</f>
        <v>9.7222222222226318E-4</v>
      </c>
      <c r="AA4" s="40" t="str">
        <f>I4</f>
        <v>District1</v>
      </c>
    </row>
    <row r="5" spans="1:27" x14ac:dyDescent="0.15">
      <c r="A5" s="22" t="s">
        <v>87</v>
      </c>
      <c r="B5" s="22" t="s">
        <v>88</v>
      </c>
      <c r="C5" s="23">
        <v>42630</v>
      </c>
      <c r="D5" s="22" t="s">
        <v>27</v>
      </c>
      <c r="E5" s="22" t="s">
        <v>27</v>
      </c>
      <c r="F5" s="22"/>
      <c r="G5" s="22"/>
      <c r="H5" s="22"/>
      <c r="I5" s="22" t="s">
        <v>57</v>
      </c>
      <c r="J5" s="22" t="s">
        <v>59</v>
      </c>
      <c r="K5" s="22">
        <v>1</v>
      </c>
      <c r="L5" s="22" t="s">
        <v>58</v>
      </c>
      <c r="M5" s="22"/>
      <c r="N5" s="22" t="s">
        <v>89</v>
      </c>
      <c r="O5" s="22">
        <v>8534426</v>
      </c>
      <c r="P5" s="22" t="s">
        <v>90</v>
      </c>
      <c r="Q5" s="22" t="s">
        <v>91</v>
      </c>
      <c r="R5" s="22">
        <v>2</v>
      </c>
      <c r="S5" s="22"/>
      <c r="T5" s="22">
        <v>-1</v>
      </c>
      <c r="U5" s="22"/>
      <c r="V5" s="22"/>
      <c r="W5" s="22" t="s">
        <v>86</v>
      </c>
      <c r="X5" s="22">
        <v>36</v>
      </c>
      <c r="Y5" s="22" t="s">
        <v>28</v>
      </c>
      <c r="Z5" s="21">
        <f t="shared" si="0"/>
        <v>4.166666666667318E-4</v>
      </c>
      <c r="AA5" s="40" t="str">
        <f t="shared" ref="AA5:AA6" si="1">I5</f>
        <v>District1</v>
      </c>
    </row>
    <row r="6" spans="1:27" x14ac:dyDescent="0.15">
      <c r="A6" s="24" t="s">
        <v>92</v>
      </c>
      <c r="B6" s="24" t="s">
        <v>93</v>
      </c>
      <c r="C6" s="25">
        <v>42630</v>
      </c>
      <c r="D6" s="24" t="s">
        <v>27</v>
      </c>
      <c r="E6" s="24" t="s">
        <v>27</v>
      </c>
      <c r="I6" s="24" t="s">
        <v>57</v>
      </c>
      <c r="J6" s="24" t="s">
        <v>59</v>
      </c>
      <c r="K6" s="24">
        <v>6</v>
      </c>
      <c r="L6" s="24" t="s">
        <v>94</v>
      </c>
      <c r="N6" s="24" t="s">
        <v>95</v>
      </c>
      <c r="O6" s="24">
        <v>8534431</v>
      </c>
      <c r="P6" s="24" t="s">
        <v>96</v>
      </c>
      <c r="Q6" s="24" t="s">
        <v>97</v>
      </c>
      <c r="R6" s="24">
        <v>3</v>
      </c>
      <c r="T6" s="24">
        <v>-1</v>
      </c>
      <c r="W6" s="24" t="s">
        <v>86</v>
      </c>
      <c r="X6" s="24">
        <v>118</v>
      </c>
      <c r="Y6" s="24" t="s">
        <v>28</v>
      </c>
      <c r="Z6" s="21">
        <f t="shared" si="0"/>
        <v>1.3657407407408062E-3</v>
      </c>
      <c r="AA6" s="40" t="str">
        <f t="shared" si="1"/>
        <v>District1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"/>
  <sheetViews>
    <sheetView workbookViewId="0">
      <pane xSplit="1" ySplit="3" topLeftCell="G4" activePane="bottomRight" state="frozen"/>
      <selection pane="topRight" activeCell="B1" sqref="B1"/>
      <selection pane="bottomLeft" activeCell="A4" sqref="A4"/>
      <selection pane="bottomRight" activeCell="C7" sqref="C7"/>
    </sheetView>
  </sheetViews>
  <sheetFormatPr baseColWidth="10" defaultRowHeight="13" x14ac:dyDescent="0.15"/>
  <cols>
    <col min="1" max="1" width="28.5" style="24" customWidth="1"/>
    <col min="2" max="2" width="24.33203125" style="24" customWidth="1"/>
    <col min="3" max="3" width="28.5" style="24" customWidth="1"/>
    <col min="4" max="4" width="28.6640625" style="24" customWidth="1"/>
    <col min="5" max="5" width="31.33203125" style="24" customWidth="1"/>
    <col min="6" max="6" width="25.5" style="24" customWidth="1"/>
    <col min="7" max="7" width="28.1640625" style="24" customWidth="1"/>
    <col min="8" max="8" width="6" style="24" customWidth="1"/>
    <col min="9" max="9" width="8" style="24" customWidth="1"/>
    <col min="10" max="10" width="18.1640625" style="24" customWidth="1"/>
    <col min="11" max="11" width="9" style="24" customWidth="1"/>
    <col min="12" max="12" width="26.5" style="24" bestFit="1" customWidth="1"/>
    <col min="13" max="13" width="14.83203125" style="24" customWidth="1"/>
    <col min="14" max="14" width="8" style="24" customWidth="1"/>
    <col min="15" max="15" width="9" style="24" customWidth="1"/>
    <col min="16" max="16" width="10.5" style="24" customWidth="1"/>
    <col min="17" max="17" width="11.1640625" style="24" customWidth="1"/>
    <col min="18" max="18" width="15.33203125" style="24" customWidth="1"/>
    <col min="19" max="16384" width="10.83203125" style="24"/>
  </cols>
  <sheetData>
    <row r="1" spans="1:19" x14ac:dyDescent="0.15">
      <c r="A1" s="13" t="s">
        <v>41</v>
      </c>
      <c r="B1" s="13"/>
      <c r="C1" s="13"/>
      <c r="D1" s="13"/>
      <c r="E1" s="13"/>
      <c r="F1" s="13"/>
      <c r="G1" s="13"/>
      <c r="H1" s="17" t="s">
        <v>46</v>
      </c>
      <c r="I1" s="18"/>
      <c r="J1" s="18"/>
      <c r="K1" s="18"/>
      <c r="L1" s="18"/>
      <c r="M1" s="18"/>
      <c r="N1" s="18"/>
      <c r="O1" s="18"/>
      <c r="P1" s="18"/>
      <c r="Q1" s="18"/>
      <c r="R1" s="18"/>
      <c r="S1" s="19" t="s">
        <v>48</v>
      </c>
    </row>
    <row r="2" spans="1:19" s="26" customFormat="1" ht="39" x14ac:dyDescent="0.2">
      <c r="A2" s="14" t="s">
        <v>49</v>
      </c>
      <c r="B2" s="14" t="s">
        <v>64</v>
      </c>
      <c r="C2" s="14" t="s">
        <v>50</v>
      </c>
      <c r="D2" s="14" t="s">
        <v>65</v>
      </c>
      <c r="E2" s="14" t="s">
        <v>66</v>
      </c>
      <c r="F2" s="14" t="s">
        <v>71</v>
      </c>
      <c r="G2" s="14" t="s">
        <v>51</v>
      </c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20"/>
    </row>
    <row r="3" spans="1:19" ht="39" x14ac:dyDescent="0.15">
      <c r="A3" s="51" t="s">
        <v>23</v>
      </c>
      <c r="B3" s="51" t="s">
        <v>62</v>
      </c>
      <c r="C3" s="51" t="s">
        <v>24</v>
      </c>
      <c r="D3" s="51" t="s">
        <v>72</v>
      </c>
      <c r="E3" s="51" t="s">
        <v>73</v>
      </c>
      <c r="F3" s="51" t="s">
        <v>74</v>
      </c>
      <c r="G3" s="51" t="s">
        <v>25</v>
      </c>
      <c r="H3" s="50" t="s">
        <v>12</v>
      </c>
      <c r="I3" s="50" t="s">
        <v>13</v>
      </c>
      <c r="J3" s="50" t="s">
        <v>14</v>
      </c>
      <c r="K3" s="50" t="s">
        <v>15</v>
      </c>
      <c r="L3" s="50" t="s">
        <v>16</v>
      </c>
      <c r="M3" s="50" t="s">
        <v>17</v>
      </c>
      <c r="N3" s="50" t="s">
        <v>18</v>
      </c>
      <c r="O3" s="50" t="s">
        <v>19</v>
      </c>
      <c r="P3" s="50" t="s">
        <v>20</v>
      </c>
      <c r="Q3" s="50" t="s">
        <v>21</v>
      </c>
      <c r="R3" s="50" t="s">
        <v>22</v>
      </c>
      <c r="S3" s="52" t="s">
        <v>42</v>
      </c>
    </row>
    <row r="4" spans="1:19" x14ac:dyDescent="0.15">
      <c r="A4" s="36">
        <v>42628</v>
      </c>
      <c r="B4" s="27">
        <v>0</v>
      </c>
      <c r="C4" s="27" t="s">
        <v>26</v>
      </c>
      <c r="D4" s="27">
        <v>100</v>
      </c>
      <c r="E4" s="27"/>
      <c r="F4" s="27">
        <v>100</v>
      </c>
      <c r="G4" s="27" t="s">
        <v>98</v>
      </c>
      <c r="H4" s="27"/>
      <c r="I4" s="27"/>
      <c r="J4" s="27"/>
      <c r="K4" s="27">
        <v>1</v>
      </c>
      <c r="L4" s="27" t="s">
        <v>63</v>
      </c>
      <c r="M4" s="27">
        <v>1</v>
      </c>
      <c r="N4" s="27"/>
      <c r="O4" s="27"/>
      <c r="P4" s="27"/>
      <c r="Q4" s="27"/>
      <c r="R4" s="27"/>
      <c r="S4" s="39" t="str">
        <f>VLOOKUP(M4,Data_Main!$R$4:$AA$6,10,FALSE)</f>
        <v>District1</v>
      </c>
    </row>
    <row r="5" spans="1:19" x14ac:dyDescent="0.15">
      <c r="A5" s="36">
        <v>42629</v>
      </c>
      <c r="B5" s="27">
        <v>90</v>
      </c>
      <c r="C5" s="27" t="s">
        <v>26</v>
      </c>
      <c r="D5" s="27">
        <v>200</v>
      </c>
      <c r="E5" s="27"/>
      <c r="F5" s="27">
        <v>290</v>
      </c>
      <c r="G5" s="27" t="s">
        <v>98</v>
      </c>
      <c r="H5" s="27"/>
      <c r="I5" s="27"/>
      <c r="J5" s="27"/>
      <c r="K5" s="27">
        <v>2</v>
      </c>
      <c r="L5" s="27" t="s">
        <v>63</v>
      </c>
      <c r="M5" s="27">
        <v>2</v>
      </c>
      <c r="N5" s="27"/>
      <c r="O5" s="27"/>
      <c r="P5" s="27"/>
      <c r="Q5" s="27"/>
      <c r="R5" s="27"/>
      <c r="S5" s="39" t="str">
        <f>VLOOKUP(M5,Data_Main!$R$4:$AA$6,10,FALSE)</f>
        <v>District1</v>
      </c>
    </row>
    <row r="6" spans="1:19" x14ac:dyDescent="0.15">
      <c r="A6" s="36">
        <v>42630</v>
      </c>
      <c r="B6" s="27">
        <v>300</v>
      </c>
      <c r="C6" s="27" t="s">
        <v>70</v>
      </c>
      <c r="D6" s="27"/>
      <c r="E6" s="27">
        <v>-10</v>
      </c>
      <c r="F6" s="27">
        <v>290</v>
      </c>
      <c r="G6" s="27" t="s">
        <v>98</v>
      </c>
      <c r="H6" s="27"/>
      <c r="I6" s="27"/>
      <c r="J6" s="27"/>
      <c r="K6" s="27">
        <v>3</v>
      </c>
      <c r="L6" s="27" t="s">
        <v>63</v>
      </c>
      <c r="M6" s="27">
        <v>3</v>
      </c>
      <c r="N6" s="27"/>
      <c r="O6" s="27"/>
      <c r="P6" s="27"/>
      <c r="Q6" s="27"/>
      <c r="R6" s="27"/>
      <c r="S6" s="39" t="str">
        <f>VLOOKUP(M6,Data_Main!$R$4:$AA$6,10,FALSE)</f>
        <v>District1</v>
      </c>
    </row>
    <row r="7" spans="1:19" x14ac:dyDescent="0.15">
      <c r="A7" s="36">
        <v>42630</v>
      </c>
      <c r="B7" s="27">
        <v>290</v>
      </c>
      <c r="C7" s="27" t="s">
        <v>70</v>
      </c>
      <c r="D7" s="27"/>
      <c r="E7" s="27">
        <v>-50</v>
      </c>
      <c r="F7" s="27">
        <v>240</v>
      </c>
      <c r="G7" s="27" t="s">
        <v>98</v>
      </c>
      <c r="H7" s="27"/>
      <c r="I7" s="27"/>
      <c r="J7" s="27"/>
      <c r="K7" s="27">
        <v>4</v>
      </c>
      <c r="L7" s="27" t="s">
        <v>63</v>
      </c>
      <c r="M7" s="27">
        <v>3</v>
      </c>
      <c r="N7" s="27"/>
      <c r="O7" s="27"/>
      <c r="P7" s="27"/>
      <c r="Q7" s="27"/>
      <c r="R7" s="27"/>
      <c r="S7" s="39" t="str">
        <f>VLOOKUP(M7,Data_Main!$R$4:$AA$6,10,FALSE)</f>
        <v>District1</v>
      </c>
    </row>
    <row r="8" spans="1:19" x14ac:dyDescent="0.15">
      <c r="A8" s="36">
        <v>42630</v>
      </c>
      <c r="B8" s="27">
        <v>240</v>
      </c>
      <c r="C8" s="27" t="s">
        <v>70</v>
      </c>
      <c r="D8" s="27"/>
      <c r="E8" s="27">
        <v>-40</v>
      </c>
      <c r="F8" s="27">
        <v>200</v>
      </c>
      <c r="G8" s="27" t="s">
        <v>98</v>
      </c>
      <c r="H8" s="27"/>
      <c r="I8" s="27"/>
      <c r="J8" s="27"/>
      <c r="K8" s="27">
        <v>5</v>
      </c>
      <c r="L8" s="27" t="s">
        <v>63</v>
      </c>
      <c r="M8" s="27">
        <v>3</v>
      </c>
      <c r="N8" s="27"/>
      <c r="O8" s="27"/>
      <c r="P8" s="27"/>
      <c r="Q8" s="27"/>
      <c r="R8" s="27"/>
      <c r="S8" s="39" t="str">
        <f>VLOOKUP(M8,Data_Main!$R$4:$AA$6,10,FALSE)</f>
        <v>District1</v>
      </c>
    </row>
    <row r="9" spans="1:19" x14ac:dyDescent="0.15">
      <c r="A9" s="36">
        <v>42630</v>
      </c>
      <c r="B9" s="27">
        <v>200</v>
      </c>
      <c r="C9" s="27" t="s">
        <v>70</v>
      </c>
      <c r="D9" s="27"/>
      <c r="E9" s="27">
        <v>-100</v>
      </c>
      <c r="F9" s="27">
        <v>100</v>
      </c>
      <c r="G9" s="27" t="s">
        <v>98</v>
      </c>
      <c r="H9" s="27"/>
      <c r="I9" s="27"/>
      <c r="J9" s="27"/>
      <c r="K9" s="27">
        <v>6</v>
      </c>
      <c r="L9" s="27" t="s">
        <v>63</v>
      </c>
      <c r="M9" s="27">
        <v>3</v>
      </c>
      <c r="N9" s="27"/>
      <c r="O9" s="27"/>
      <c r="P9" s="27"/>
      <c r="Q9" s="27"/>
      <c r="R9" s="27"/>
      <c r="S9" s="39" t="str">
        <f>VLOOKUP(M9,Data_Main!$R$4:$AA$6,10,FALSE)</f>
        <v>District1</v>
      </c>
    </row>
    <row r="10" spans="1:19" x14ac:dyDescent="0.15">
      <c r="A10" s="36">
        <v>42630</v>
      </c>
      <c r="B10" s="27">
        <v>100</v>
      </c>
      <c r="C10" s="27" t="s">
        <v>26</v>
      </c>
      <c r="D10" s="27">
        <v>400</v>
      </c>
      <c r="E10" s="27"/>
      <c r="F10" s="27">
        <v>500</v>
      </c>
      <c r="G10" s="27" t="s">
        <v>98</v>
      </c>
      <c r="H10" s="27"/>
      <c r="I10" s="27"/>
      <c r="J10" s="27"/>
      <c r="K10" s="27">
        <v>7</v>
      </c>
      <c r="L10" s="27" t="s">
        <v>63</v>
      </c>
      <c r="M10" s="27">
        <v>3</v>
      </c>
      <c r="N10" s="27"/>
      <c r="O10" s="27"/>
      <c r="P10" s="27"/>
      <c r="Q10" s="27"/>
      <c r="R10" s="27"/>
      <c r="S10" s="39" t="str">
        <f>VLOOKUP(M10,Data_Main!$R$4:$AA$6,10,FALSE)</f>
        <v>District1</v>
      </c>
    </row>
    <row r="11" spans="1:19" x14ac:dyDescent="0.15">
      <c r="A11" s="36">
        <v>42630</v>
      </c>
      <c r="B11" s="27">
        <v>500</v>
      </c>
      <c r="C11" s="27" t="s">
        <v>70</v>
      </c>
      <c r="D11" s="27"/>
      <c r="E11" s="27">
        <v>-100</v>
      </c>
      <c r="F11" s="27">
        <v>400</v>
      </c>
      <c r="G11" s="27" t="s">
        <v>98</v>
      </c>
      <c r="H11" s="27"/>
      <c r="I11" s="27"/>
      <c r="J11" s="27"/>
      <c r="K11" s="27">
        <v>8</v>
      </c>
      <c r="L11" s="27" t="s">
        <v>63</v>
      </c>
      <c r="M11" s="27">
        <v>3</v>
      </c>
      <c r="N11" s="27"/>
      <c r="O11" s="27"/>
      <c r="P11" s="27"/>
      <c r="Q11" s="27"/>
      <c r="R11" s="27"/>
      <c r="S11" s="39" t="str">
        <f>VLOOKUP(M11,Data_Main!$R$4:$AA$6,10,FALSE)</f>
        <v>District1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showGridLines="0" tabSelected="1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J32" sqref="J32"/>
    </sheetView>
  </sheetViews>
  <sheetFormatPr baseColWidth="10" defaultRowHeight="16" x14ac:dyDescent="0.2"/>
  <cols>
    <col min="1" max="1" width="10.5" style="2" bestFit="1" customWidth="1"/>
    <col min="2" max="2" width="3.83203125" style="2" customWidth="1"/>
    <col min="3" max="3" width="12.33203125" style="2" customWidth="1"/>
    <col min="4" max="4" width="9.33203125" style="2" customWidth="1"/>
    <col min="5" max="5" width="10.1640625" style="2" customWidth="1"/>
    <col min="6" max="6" width="7.33203125" style="2" customWidth="1"/>
    <col min="7" max="7" width="10.5" style="2" customWidth="1"/>
    <col min="8" max="8" width="11.33203125" style="2" customWidth="1"/>
    <col min="9" max="9" width="2.1640625" style="2" customWidth="1"/>
    <col min="10" max="10" width="26.83203125" style="2" bestFit="1" customWidth="1"/>
    <col min="11" max="11" width="18.1640625" style="2" customWidth="1"/>
    <col min="12" max="16384" width="10.83203125" style="2"/>
  </cols>
  <sheetData>
    <row r="1" spans="1:8" s="30" customFormat="1" x14ac:dyDescent="0.2">
      <c r="A1" s="28" t="s">
        <v>53</v>
      </c>
      <c r="B1" s="29"/>
      <c r="C1" s="55">
        <v>1</v>
      </c>
      <c r="D1" s="55"/>
      <c r="E1" s="55"/>
      <c r="F1" s="55"/>
      <c r="G1" s="55"/>
      <c r="H1" s="55"/>
    </row>
    <row r="2" spans="1:8" s="30" customFormat="1" ht="16" customHeight="1" x14ac:dyDescent="0.2">
      <c r="A2" s="31" t="s">
        <v>54</v>
      </c>
      <c r="B2" s="32"/>
      <c r="C2" s="54" t="s">
        <v>67</v>
      </c>
      <c r="D2" s="54"/>
      <c r="E2" s="54"/>
      <c r="F2" s="54"/>
      <c r="G2" s="54"/>
      <c r="H2" s="54"/>
    </row>
    <row r="3" spans="1:8" s="30" customFormat="1" ht="49" customHeight="1" x14ac:dyDescent="0.2">
      <c r="A3" s="33" t="s">
        <v>55</v>
      </c>
      <c r="B3" s="32"/>
      <c r="C3" s="53" t="s">
        <v>99</v>
      </c>
      <c r="D3" s="53"/>
      <c r="E3" s="53"/>
      <c r="F3" s="53"/>
      <c r="G3" s="53"/>
      <c r="H3" s="53"/>
    </row>
    <row r="4" spans="1:8" s="49" customFormat="1" ht="16" customHeight="1" x14ac:dyDescent="0.2">
      <c r="A4" s="47"/>
      <c r="B4" s="32"/>
      <c r="C4" s="48"/>
      <c r="D4" s="48"/>
      <c r="E4" s="48"/>
      <c r="F4" s="48"/>
      <c r="G4" s="48"/>
      <c r="H4" s="48"/>
    </row>
    <row r="5" spans="1:8" x14ac:dyDescent="0.2">
      <c r="A5" s="46" t="s">
        <v>100</v>
      </c>
      <c r="C5" s="41"/>
      <c r="D5" s="41"/>
      <c r="E5" s="41"/>
    </row>
    <row r="6" spans="1:8" x14ac:dyDescent="0.2">
      <c r="C6" s="41"/>
      <c r="D6" s="41"/>
      <c r="E6" s="41"/>
    </row>
    <row r="7" spans="1:8" x14ac:dyDescent="0.2">
      <c r="C7" s="41"/>
      <c r="D7" s="41"/>
      <c r="E7" s="41"/>
    </row>
    <row r="8" spans="1:8" x14ac:dyDescent="0.2">
      <c r="C8" s="41"/>
      <c r="D8" s="41"/>
      <c r="E8" s="41"/>
    </row>
    <row r="11" spans="1:8" x14ac:dyDescent="0.2">
      <c r="A11" s="35"/>
    </row>
    <row r="19" spans="1:11" x14ac:dyDescent="0.2">
      <c r="A19" s="37" t="s">
        <v>56</v>
      </c>
      <c r="C19" s="56" t="s">
        <v>42</v>
      </c>
      <c r="D19" s="57" t="s">
        <v>76</v>
      </c>
    </row>
    <row r="21" spans="1:11" s="38" customFormat="1" x14ac:dyDescent="0.2">
      <c r="C21" s="57"/>
      <c r="D21" s="57"/>
      <c r="E21" s="56" t="s">
        <v>69</v>
      </c>
      <c r="F21" s="57"/>
      <c r="G21" s="57"/>
      <c r="H21" s="57"/>
      <c r="I21"/>
      <c r="J21" s="43"/>
      <c r="K21" s="2"/>
    </row>
    <row r="22" spans="1:11" ht="48" x14ac:dyDescent="0.2">
      <c r="A22" s="34"/>
      <c r="C22" s="58" t="s">
        <v>23</v>
      </c>
      <c r="D22" s="56" t="s">
        <v>15</v>
      </c>
      <c r="E22" s="61" t="s">
        <v>68</v>
      </c>
      <c r="F22" s="61" t="s">
        <v>26</v>
      </c>
      <c r="G22" s="61" t="s">
        <v>70</v>
      </c>
      <c r="H22" s="61" t="s">
        <v>75</v>
      </c>
      <c r="I22"/>
      <c r="J22" s="44" t="s">
        <v>79</v>
      </c>
    </row>
    <row r="23" spans="1:11" x14ac:dyDescent="0.2">
      <c r="C23" s="59">
        <v>42628</v>
      </c>
      <c r="D23" s="57">
        <v>1</v>
      </c>
      <c r="E23" s="60">
        <v>0</v>
      </c>
      <c r="F23" s="60">
        <v>100</v>
      </c>
      <c r="G23" s="60"/>
      <c r="H23" s="60">
        <v>100</v>
      </c>
      <c r="I23"/>
      <c r="J23"/>
    </row>
    <row r="24" spans="1:11" x14ac:dyDescent="0.2">
      <c r="C24" s="59">
        <v>42629</v>
      </c>
      <c r="D24" s="57">
        <v>2</v>
      </c>
      <c r="E24" s="60">
        <v>90</v>
      </c>
      <c r="F24" s="60">
        <v>200</v>
      </c>
      <c r="G24" s="60"/>
      <c r="H24" s="60">
        <v>290</v>
      </c>
      <c r="I24"/>
      <c r="J24" s="45">
        <f>E24-H23</f>
        <v>-10</v>
      </c>
    </row>
    <row r="25" spans="1:11" x14ac:dyDescent="0.2">
      <c r="C25" s="59">
        <v>42630</v>
      </c>
      <c r="D25" s="57">
        <v>3</v>
      </c>
      <c r="E25" s="60">
        <v>300</v>
      </c>
      <c r="F25" s="60"/>
      <c r="G25" s="60">
        <v>-10</v>
      </c>
      <c r="H25" s="60">
        <v>290</v>
      </c>
      <c r="I25"/>
      <c r="J25" s="45">
        <f t="shared" ref="J25:J30" si="0">E25-H24</f>
        <v>10</v>
      </c>
    </row>
    <row r="26" spans="1:11" x14ac:dyDescent="0.2">
      <c r="C26" s="57"/>
      <c r="D26" s="57">
        <v>4</v>
      </c>
      <c r="E26" s="60">
        <v>290</v>
      </c>
      <c r="F26" s="60"/>
      <c r="G26" s="60">
        <v>-50</v>
      </c>
      <c r="H26" s="60">
        <v>240</v>
      </c>
      <c r="I26"/>
      <c r="J26" s="45">
        <f t="shared" si="0"/>
        <v>0</v>
      </c>
    </row>
    <row r="27" spans="1:11" x14ac:dyDescent="0.2">
      <c r="C27" s="57"/>
      <c r="D27" s="57">
        <v>5</v>
      </c>
      <c r="E27" s="60">
        <v>240</v>
      </c>
      <c r="F27" s="60"/>
      <c r="G27" s="60">
        <v>-40</v>
      </c>
      <c r="H27" s="60">
        <v>200</v>
      </c>
      <c r="I27"/>
      <c r="J27" s="45">
        <f t="shared" si="0"/>
        <v>0</v>
      </c>
    </row>
    <row r="28" spans="1:11" x14ac:dyDescent="0.2">
      <c r="C28" s="57"/>
      <c r="D28" s="57">
        <v>6</v>
      </c>
      <c r="E28" s="60">
        <v>200</v>
      </c>
      <c r="F28" s="60"/>
      <c r="G28" s="60">
        <v>-100</v>
      </c>
      <c r="H28" s="60">
        <v>100</v>
      </c>
      <c r="I28"/>
      <c r="J28" s="45">
        <f t="shared" si="0"/>
        <v>0</v>
      </c>
    </row>
    <row r="29" spans="1:11" x14ac:dyDescent="0.2">
      <c r="C29" s="57"/>
      <c r="D29" s="57">
        <v>7</v>
      </c>
      <c r="E29" s="60">
        <v>100</v>
      </c>
      <c r="F29" s="60">
        <v>400</v>
      </c>
      <c r="G29" s="60"/>
      <c r="H29" s="60">
        <v>500</v>
      </c>
      <c r="I29"/>
      <c r="J29" s="45">
        <f t="shared" si="0"/>
        <v>0</v>
      </c>
    </row>
    <row r="30" spans="1:11" x14ac:dyDescent="0.2">
      <c r="C30" s="57"/>
      <c r="D30" s="57">
        <v>8</v>
      </c>
      <c r="E30" s="60">
        <v>500</v>
      </c>
      <c r="F30" s="60"/>
      <c r="G30" s="60">
        <v>-100</v>
      </c>
      <c r="H30" s="60">
        <v>400</v>
      </c>
      <c r="I30"/>
      <c r="J30" s="45">
        <f t="shared" si="0"/>
        <v>0</v>
      </c>
    </row>
    <row r="31" spans="1:11" x14ac:dyDescent="0.2">
      <c r="C31" s="57" t="s">
        <v>77</v>
      </c>
      <c r="D31" s="57"/>
      <c r="E31" s="60">
        <v>1720</v>
      </c>
      <c r="F31" s="60">
        <v>700</v>
      </c>
      <c r="G31" s="60">
        <v>-300</v>
      </c>
      <c r="H31" s="60">
        <v>2120</v>
      </c>
      <c r="I31"/>
      <c r="J31" s="45"/>
    </row>
    <row r="32" spans="1:11" x14ac:dyDescent="0.2">
      <c r="C32"/>
      <c r="D32"/>
      <c r="E32"/>
      <c r="F32"/>
      <c r="G32"/>
      <c r="H32"/>
      <c r="I32"/>
      <c r="J32" s="42"/>
    </row>
    <row r="33" spans="3:5" x14ac:dyDescent="0.2">
      <c r="C33" s="41"/>
      <c r="D33" s="41"/>
      <c r="E33" s="41"/>
    </row>
    <row r="34" spans="3:5" x14ac:dyDescent="0.2">
      <c r="C34" s="41"/>
      <c r="D34" s="41"/>
      <c r="E34" s="41"/>
    </row>
  </sheetData>
  <mergeCells count="3">
    <mergeCell ref="C3:H3"/>
    <mergeCell ref="C2:H2"/>
    <mergeCell ref="C1:H1"/>
  </mergeCells>
  <conditionalFormatting sqref="J24:J30 J32">
    <cfRule type="cellIs" dxfId="34" priority="1" operator="lessThan">
      <formula>0</formula>
    </cfRule>
    <cfRule type="cellIs" dxfId="33" priority="2" operator="greaterThan">
      <formula>0</formula>
    </cfRule>
  </conditionalFormatting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About</vt:lpstr>
      <vt:lpstr>Data_Main</vt:lpstr>
      <vt:lpstr>Data_List</vt:lpstr>
      <vt:lpstr>Analysis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openpyxl</dc:creator>
  <cp:keywords/>
  <dc:description/>
  <cp:lastModifiedBy>Jordane Hesse</cp:lastModifiedBy>
  <cp:revision/>
  <dcterms:created xsi:type="dcterms:W3CDTF">2016-08-25T03:50:48Z</dcterms:created>
  <dcterms:modified xsi:type="dcterms:W3CDTF">2016-10-02T12:54:46Z</dcterms:modified>
  <cp:category/>
  <dc:identifier/>
  <cp:contentStatus/>
  <dc:language/>
  <cp:version/>
</cp:coreProperties>
</file>