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1.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E:\CASH LOGS\1. DOCUMENTATION AND PROCEDURES\RFX tools\IFRC\"/>
    </mc:Choice>
  </mc:AlternateContent>
  <xr:revisionPtr revIDLastSave="0" documentId="10_ncr:100000_{D5E53909-3DFC-4FB8-BE7C-E90DDE60BBF9}" xr6:coauthVersionLast="31" xr6:coauthVersionMax="41" xr10:uidLastSave="{00000000-0000-0000-0000-000000000000}"/>
  <bookViews>
    <workbookView xWindow="-120" yWindow="-120" windowWidth="19440" windowHeight="11160" tabRatio="847" activeTab="7" xr2:uid="{00000000-000D-0000-FFFF-FFFF00000000}"/>
  </bookViews>
  <sheets>
    <sheet name="Synthesis" sheetId="10" r:id="rId1"/>
    <sheet name="Service Provider 1 " sheetId="9" r:id="rId2"/>
    <sheet name="Techincal rating (2)" sheetId="34" state="hidden" r:id="rId3"/>
    <sheet name="Service Provider 2" sheetId="31" r:id="rId4"/>
    <sheet name="Service Provider 3" sheetId="32" r:id="rId5"/>
    <sheet name="Service Provider 4" sheetId="35" r:id="rId6"/>
    <sheet name="Finance validation" sheetId="33" r:id="rId7"/>
    <sheet name="CBA" sheetId="27" r:id="rId8"/>
  </sheets>
  <definedNames>
    <definedName name="_xlnm.Print_Area" localSheetId="7">CBA!$A$1:$N$46</definedName>
  </definedNames>
  <calcPr calcId="179017"/>
</workbook>
</file>

<file path=xl/calcChain.xml><?xml version="1.0" encoding="utf-8"?>
<calcChain xmlns="http://schemas.openxmlformats.org/spreadsheetml/2006/main">
  <c r="O11" i="27" l="1"/>
  <c r="K11" i="27"/>
  <c r="G11" i="27"/>
  <c r="C11" i="27"/>
  <c r="I24" i="35" l="1"/>
  <c r="K15" i="35" s="1"/>
  <c r="I23" i="35"/>
  <c r="H23" i="35"/>
  <c r="G23" i="35"/>
  <c r="F22" i="35"/>
  <c r="L22" i="35" s="1"/>
  <c r="K21" i="35"/>
  <c r="F21" i="35"/>
  <c r="L21" i="35" s="1"/>
  <c r="J20" i="35"/>
  <c r="F20" i="35"/>
  <c r="L20" i="35" s="1"/>
  <c r="F19" i="35"/>
  <c r="L19" i="35" s="1"/>
  <c r="F18" i="35"/>
  <c r="L18" i="35" s="1"/>
  <c r="K17" i="35"/>
  <c r="F17" i="35"/>
  <c r="L17" i="35" s="1"/>
  <c r="J16" i="35"/>
  <c r="F16" i="35"/>
  <c r="L16" i="35" s="1"/>
  <c r="N15" i="35"/>
  <c r="N23" i="35" s="1"/>
  <c r="J15" i="35"/>
  <c r="F15" i="35"/>
  <c r="L15" i="35" s="1"/>
  <c r="I14" i="35"/>
  <c r="H14" i="35"/>
  <c r="G14" i="35"/>
  <c r="L13" i="35"/>
  <c r="F13" i="35"/>
  <c r="F12" i="35"/>
  <c r="L12" i="35" s="1"/>
  <c r="F11" i="35"/>
  <c r="L11" i="35" s="1"/>
  <c r="K10" i="35"/>
  <c r="F10" i="35"/>
  <c r="L10" i="35" s="1"/>
  <c r="J9" i="35"/>
  <c r="F9" i="35"/>
  <c r="L9" i="35" s="1"/>
  <c r="N8" i="35"/>
  <c r="J13" i="35" s="1"/>
  <c r="K8" i="35"/>
  <c r="F8" i="35"/>
  <c r="L8" i="35" s="1"/>
  <c r="N23" i="32"/>
  <c r="I23" i="32"/>
  <c r="H23" i="32"/>
  <c r="G23" i="32"/>
  <c r="J22" i="32"/>
  <c r="F22" i="32"/>
  <c r="L22" i="32" s="1"/>
  <c r="F21" i="32"/>
  <c r="L21" i="32" s="1"/>
  <c r="J20" i="32"/>
  <c r="F20" i="32"/>
  <c r="L20" i="32" s="1"/>
  <c r="F19" i="32"/>
  <c r="L19" i="32" s="1"/>
  <c r="J18" i="32"/>
  <c r="F18" i="32"/>
  <c r="L18" i="32" s="1"/>
  <c r="F17" i="32"/>
  <c r="L17" i="32" s="1"/>
  <c r="J16" i="32"/>
  <c r="F16" i="32"/>
  <c r="L16" i="32" s="1"/>
  <c r="N15" i="32"/>
  <c r="J21" i="32" s="1"/>
  <c r="J15" i="32"/>
  <c r="F15" i="32"/>
  <c r="L15" i="32" s="1"/>
  <c r="I14" i="32"/>
  <c r="I24" i="32" s="1"/>
  <c r="H14" i="32"/>
  <c r="G14" i="32"/>
  <c r="F13" i="32"/>
  <c r="L13" i="32" s="1"/>
  <c r="F12" i="32"/>
  <c r="L12" i="32" s="1"/>
  <c r="F11" i="32"/>
  <c r="L11" i="32" s="1"/>
  <c r="F10" i="32"/>
  <c r="L10" i="32" s="1"/>
  <c r="F9" i="32"/>
  <c r="L9" i="32" s="1"/>
  <c r="N8" i="32"/>
  <c r="J13" i="32" s="1"/>
  <c r="F8" i="32"/>
  <c r="L8" i="32" s="1"/>
  <c r="I23" i="31"/>
  <c r="H23" i="31"/>
  <c r="G23" i="31"/>
  <c r="F22" i="31"/>
  <c r="L22" i="31" s="1"/>
  <c r="F21" i="31"/>
  <c r="L21" i="31" s="1"/>
  <c r="F20" i="31"/>
  <c r="L20" i="31" s="1"/>
  <c r="F19" i="31"/>
  <c r="L19" i="31" s="1"/>
  <c r="J18" i="31"/>
  <c r="F18" i="31"/>
  <c r="L18" i="31" s="1"/>
  <c r="F17" i="31"/>
  <c r="L17" i="31" s="1"/>
  <c r="J16" i="31"/>
  <c r="F16" i="31"/>
  <c r="L16" i="31" s="1"/>
  <c r="N15" i="31"/>
  <c r="J21" i="31" s="1"/>
  <c r="J15" i="31"/>
  <c r="F15" i="31"/>
  <c r="L15" i="31" s="1"/>
  <c r="N14" i="31"/>
  <c r="I14" i="31"/>
  <c r="H14" i="31"/>
  <c r="G14" i="31"/>
  <c r="F13" i="31"/>
  <c r="L13" i="31" s="1"/>
  <c r="F12" i="31"/>
  <c r="L12" i="31" s="1"/>
  <c r="F11" i="31"/>
  <c r="L11" i="31" s="1"/>
  <c r="F10" i="31"/>
  <c r="L10" i="31" s="1"/>
  <c r="F9" i="31"/>
  <c r="L9" i="31" s="1"/>
  <c r="N8" i="31"/>
  <c r="J13" i="31" s="1"/>
  <c r="F8" i="31"/>
  <c r="L8" i="31" s="1"/>
  <c r="M8" i="35" l="1"/>
  <c r="M14" i="35" s="1"/>
  <c r="I8" i="10" s="1"/>
  <c r="J20" i="31"/>
  <c r="J22" i="31"/>
  <c r="J10" i="31"/>
  <c r="I24" i="31"/>
  <c r="N23" i="31"/>
  <c r="J10" i="32"/>
  <c r="K9" i="35"/>
  <c r="K16" i="35"/>
  <c r="K23" i="35" s="1"/>
  <c r="J19" i="35"/>
  <c r="K20" i="35"/>
  <c r="N24" i="31"/>
  <c r="J17" i="31"/>
  <c r="O22" i="31" s="1"/>
  <c r="P22" i="31" s="1"/>
  <c r="J19" i="31"/>
  <c r="J23" i="31" s="1"/>
  <c r="N14" i="35"/>
  <c r="N24" i="35" s="1"/>
  <c r="J18" i="35"/>
  <c r="K19" i="35"/>
  <c r="J22" i="35"/>
  <c r="J8" i="31"/>
  <c r="J9" i="31"/>
  <c r="J8" i="32"/>
  <c r="J9" i="32"/>
  <c r="N14" i="32"/>
  <c r="N24" i="32" s="1"/>
  <c r="J17" i="32"/>
  <c r="J23" i="32" s="1"/>
  <c r="J19" i="32"/>
  <c r="J8" i="35"/>
  <c r="J10" i="35"/>
  <c r="J17" i="35"/>
  <c r="O22" i="35" s="1"/>
  <c r="P22" i="35" s="1"/>
  <c r="K18" i="35"/>
  <c r="J21" i="35"/>
  <c r="K22" i="35"/>
  <c r="L23" i="35"/>
  <c r="L23" i="32"/>
  <c r="O10" i="35"/>
  <c r="P10" i="35" s="1"/>
  <c r="M15" i="35"/>
  <c r="M23" i="35" s="1"/>
  <c r="J11" i="35"/>
  <c r="J14" i="35" s="1"/>
  <c r="J12" i="35"/>
  <c r="L14" i="35"/>
  <c r="K11" i="35"/>
  <c r="K12" i="35"/>
  <c r="K13" i="35"/>
  <c r="K15" i="32"/>
  <c r="K13" i="32"/>
  <c r="K12" i="32"/>
  <c r="K11" i="32"/>
  <c r="K8" i="32"/>
  <c r="K22" i="32"/>
  <c r="K21" i="32"/>
  <c r="K20" i="32"/>
  <c r="K19" i="32"/>
  <c r="K18" i="32"/>
  <c r="K17" i="32"/>
  <c r="K16" i="32"/>
  <c r="K10" i="32"/>
  <c r="K9" i="32"/>
  <c r="L14" i="32"/>
  <c r="M8" i="32"/>
  <c r="M14" i="32" s="1"/>
  <c r="G8" i="10" s="1"/>
  <c r="M15" i="32"/>
  <c r="M23" i="32" s="1"/>
  <c r="G12" i="10" s="1"/>
  <c r="J11" i="32"/>
  <c r="J14" i="32" s="1"/>
  <c r="J12" i="32"/>
  <c r="L14" i="31"/>
  <c r="K15" i="31"/>
  <c r="K13" i="31"/>
  <c r="K12" i="31"/>
  <c r="K8" i="31"/>
  <c r="K22" i="31"/>
  <c r="K21" i="31"/>
  <c r="K20" i="31"/>
  <c r="K19" i="31"/>
  <c r="K18" i="31"/>
  <c r="K17" i="31"/>
  <c r="K16" i="31"/>
  <c r="K10" i="31"/>
  <c r="K9" i="31"/>
  <c r="K11" i="31"/>
  <c r="L23" i="31"/>
  <c r="E12" i="10" s="1"/>
  <c r="M8" i="31"/>
  <c r="M14" i="31" s="1"/>
  <c r="M15" i="31"/>
  <c r="M23" i="31" s="1"/>
  <c r="J11" i="31"/>
  <c r="J12" i="31"/>
  <c r="L24" i="35" l="1"/>
  <c r="L24" i="32"/>
  <c r="P24" i="35"/>
  <c r="O22" i="32"/>
  <c r="P22" i="32" s="1"/>
  <c r="J14" i="31"/>
  <c r="J24" i="35"/>
  <c r="O10" i="32"/>
  <c r="P10" i="32" s="1"/>
  <c r="J23" i="35"/>
  <c r="K14" i="35"/>
  <c r="K24" i="35" s="1"/>
  <c r="M24" i="35"/>
  <c r="I12" i="10"/>
  <c r="L24" i="31"/>
  <c r="E8" i="10"/>
  <c r="M24" i="32"/>
  <c r="J24" i="32"/>
  <c r="K14" i="32"/>
  <c r="K23" i="32"/>
  <c r="M24" i="31"/>
  <c r="K14" i="31"/>
  <c r="K23" i="31"/>
  <c r="O10" i="31"/>
  <c r="P10" i="31" s="1"/>
  <c r="P24" i="31" s="1"/>
  <c r="J24" i="31"/>
  <c r="P24" i="32" l="1"/>
  <c r="K24" i="32"/>
  <c r="K24" i="31"/>
  <c r="I10" i="10" l="1"/>
  <c r="I14" i="10" s="1"/>
  <c r="G10" i="10"/>
  <c r="G14" i="10" s="1"/>
  <c r="E10" i="10"/>
  <c r="E14" i="10" s="1"/>
  <c r="N8" i="9" l="1"/>
  <c r="J9" i="9" l="1"/>
  <c r="J13" i="9"/>
  <c r="J8" i="9"/>
  <c r="O10" i="9" s="1"/>
  <c r="P10" i="9" s="1"/>
  <c r="J11" i="9"/>
  <c r="J10" i="9"/>
  <c r="J12" i="9"/>
  <c r="F11" i="9"/>
  <c r="F8" i="9"/>
  <c r="L8" i="9" s="1"/>
  <c r="I11" i="10" l="1"/>
  <c r="G11" i="10"/>
  <c r="E11" i="10"/>
  <c r="C11" i="10"/>
  <c r="I23" i="9" l="1"/>
  <c r="H23" i="9"/>
  <c r="G23" i="9"/>
  <c r="I14" i="9"/>
  <c r="I24" i="9" s="1"/>
  <c r="K22" i="9" s="1"/>
  <c r="H14" i="9"/>
  <c r="G14" i="9"/>
  <c r="F13" i="9"/>
  <c r="L13" i="9" s="1"/>
  <c r="F10" i="9"/>
  <c r="L10" i="9" s="1"/>
  <c r="F9" i="9"/>
  <c r="L9" i="9" s="1"/>
  <c r="F12" i="9"/>
  <c r="L12" i="9" s="1"/>
  <c r="L11" i="9"/>
  <c r="M16" i="27"/>
  <c r="O27" i="27"/>
  <c r="R22" i="27"/>
  <c r="P22" i="27"/>
  <c r="R21" i="27"/>
  <c r="P21" i="27"/>
  <c r="R20" i="27"/>
  <c r="P20" i="27"/>
  <c r="R19" i="27"/>
  <c r="P19" i="27"/>
  <c r="R18" i="27"/>
  <c r="P18" i="27"/>
  <c r="R17" i="27"/>
  <c r="P17" i="27"/>
  <c r="Q16" i="27"/>
  <c r="R16" i="27" s="1"/>
  <c r="P16" i="27"/>
  <c r="K27" i="27"/>
  <c r="F22" i="9"/>
  <c r="L22" i="9" s="1"/>
  <c r="F21" i="9"/>
  <c r="L21" i="9" s="1"/>
  <c r="F20" i="9"/>
  <c r="L20" i="9" s="1"/>
  <c r="F19" i="9"/>
  <c r="L19" i="9" s="1"/>
  <c r="F18" i="9"/>
  <c r="L18" i="9" s="1"/>
  <c r="F17" i="9"/>
  <c r="L17" i="9" s="1"/>
  <c r="F16" i="9"/>
  <c r="L16" i="9" s="1"/>
  <c r="F15" i="9"/>
  <c r="L15" i="9" s="1"/>
  <c r="N22" i="27"/>
  <c r="L22" i="27"/>
  <c r="N21" i="27"/>
  <c r="L21" i="27"/>
  <c r="N20" i="27"/>
  <c r="L20" i="27"/>
  <c r="N19" i="27"/>
  <c r="L19" i="27"/>
  <c r="N18" i="27"/>
  <c r="L18" i="27"/>
  <c r="N17" i="27"/>
  <c r="L17" i="27"/>
  <c r="N16" i="27"/>
  <c r="L16" i="27"/>
  <c r="G27" i="27"/>
  <c r="C27" i="27"/>
  <c r="I22" i="27"/>
  <c r="J22" i="27" s="1"/>
  <c r="H22" i="27"/>
  <c r="E22" i="27"/>
  <c r="F22" i="27"/>
  <c r="D22" i="27"/>
  <c r="I21" i="27"/>
  <c r="J21" i="27" s="1"/>
  <c r="H21" i="27"/>
  <c r="E21" i="27"/>
  <c r="F21" i="27"/>
  <c r="D21" i="27"/>
  <c r="I20" i="27"/>
  <c r="J20" i="27" s="1"/>
  <c r="H20" i="27"/>
  <c r="E20" i="27"/>
  <c r="F20" i="27"/>
  <c r="D20" i="27"/>
  <c r="I19" i="27"/>
  <c r="J19" i="27" s="1"/>
  <c r="H19" i="27"/>
  <c r="E19" i="27"/>
  <c r="F19" i="27"/>
  <c r="D19" i="27"/>
  <c r="I18" i="27"/>
  <c r="J18" i="27" s="1"/>
  <c r="H18" i="27"/>
  <c r="E18" i="27"/>
  <c r="F18" i="27"/>
  <c r="D18" i="27"/>
  <c r="I17" i="27"/>
  <c r="J17" i="27" s="1"/>
  <c r="H17" i="27"/>
  <c r="E17" i="27"/>
  <c r="F17" i="27"/>
  <c r="D17" i="27"/>
  <c r="I16" i="27"/>
  <c r="J16" i="27" s="1"/>
  <c r="H16" i="27"/>
  <c r="E16" i="27"/>
  <c r="F16" i="27" s="1"/>
  <c r="D16" i="27"/>
  <c r="N14" i="9"/>
  <c r="N15" i="9"/>
  <c r="N23" i="9" s="1"/>
  <c r="J16" i="9"/>
  <c r="C22" i="10"/>
  <c r="I22" i="10"/>
  <c r="G22" i="10"/>
  <c r="E22" i="10"/>
  <c r="P24" i="27" l="1"/>
  <c r="P27" i="27" s="1"/>
  <c r="F24" i="27"/>
  <c r="F27" i="27" s="1"/>
  <c r="L24" i="27"/>
  <c r="L27" i="27" s="1"/>
  <c r="N24" i="27"/>
  <c r="N27" i="27" s="1"/>
  <c r="R24" i="27"/>
  <c r="R27" i="27" s="1"/>
  <c r="D24" i="27"/>
  <c r="D27" i="27" s="1"/>
  <c r="H24" i="27"/>
  <c r="H27" i="27" s="1"/>
  <c r="J24" i="27"/>
  <c r="J27" i="27" s="1"/>
  <c r="M8" i="9"/>
  <c r="K8" i="9"/>
  <c r="K9" i="9"/>
  <c r="L14" i="9"/>
  <c r="C8" i="10" s="1"/>
  <c r="J14" i="9"/>
  <c r="L23" i="9"/>
  <c r="C12" i="10" s="1"/>
  <c r="M15" i="9"/>
  <c r="M23" i="9" s="1"/>
  <c r="K21" i="9"/>
  <c r="N24" i="9"/>
  <c r="K20" i="9"/>
  <c r="K11" i="9"/>
  <c r="K13" i="9"/>
  <c r="K15" i="9"/>
  <c r="J21" i="9"/>
  <c r="J17" i="9"/>
  <c r="J22" i="9"/>
  <c r="J15" i="9"/>
  <c r="J19" i="9"/>
  <c r="J18" i="9"/>
  <c r="J20" i="9"/>
  <c r="K18" i="9"/>
  <c r="K17" i="9"/>
  <c r="K12" i="9"/>
  <c r="K10" i="9"/>
  <c r="K16" i="9"/>
  <c r="K19" i="9"/>
  <c r="J29" i="27" l="1"/>
  <c r="R29" i="27"/>
  <c r="N29" i="27"/>
  <c r="F29" i="27"/>
  <c r="J30" i="27"/>
  <c r="J24" i="9"/>
  <c r="L24" i="9"/>
  <c r="K14" i="9"/>
  <c r="M14" i="9"/>
  <c r="K23" i="9"/>
  <c r="K24" i="9" s="1"/>
  <c r="J23" i="9"/>
  <c r="O22" i="9"/>
  <c r="P22" i="9" s="1"/>
  <c r="P24" i="9" s="1"/>
  <c r="E21" i="10" l="1"/>
  <c r="F30" i="27"/>
  <c r="C21" i="10" s="1"/>
  <c r="R30" i="27"/>
  <c r="I21" i="10" s="1"/>
  <c r="I27" i="10" s="1"/>
  <c r="N30" i="27"/>
  <c r="G21" i="10" s="1"/>
  <c r="C10" i="10"/>
  <c r="C14" i="10" s="1"/>
  <c r="M24" i="9"/>
  <c r="G27" i="10" l="1"/>
  <c r="G23" i="10"/>
  <c r="C27" i="10"/>
  <c r="C23" i="10"/>
  <c r="I23" i="10"/>
  <c r="E23" i="10"/>
  <c r="E27" i="10"/>
  <c r="C17" i="10"/>
  <c r="I17" i="10"/>
  <c r="G17" i="10"/>
  <c r="E17" i="10"/>
  <c r="C29" i="10" l="1"/>
  <c r="E29" i="10"/>
  <c r="I29" i="10"/>
  <c r="G2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Claire DURHAM</author>
  </authors>
  <commentList>
    <comment ref="E15" authorId="0" shapeId="0" xr:uid="{00000000-0006-0000-0100-000001000000}">
      <text>
        <r>
          <rPr>
            <b/>
            <sz val="9"/>
            <color indexed="81"/>
            <rFont val="Tahoma"/>
            <family val="2"/>
          </rPr>
          <t>Claire DURHAM:</t>
        </r>
        <r>
          <rPr>
            <sz val="9"/>
            <color indexed="81"/>
            <rFont val="Tahoma"/>
            <family val="2"/>
          </rPr>
          <t xml:space="preserve">
Not sure we can rate this without knowing what "officially registered mean or what "checks performed" means</t>
        </r>
      </text>
    </comment>
    <comment ref="E17" authorId="0" shapeId="0" xr:uid="{00000000-0006-0000-0100-000002000000}">
      <text>
        <r>
          <rPr>
            <b/>
            <sz val="9"/>
            <color indexed="81"/>
            <rFont val="Tahoma"/>
            <family val="2"/>
          </rPr>
          <t>Claire DURHAM:</t>
        </r>
        <r>
          <rPr>
            <sz val="9"/>
            <color indexed="81"/>
            <rFont val="Tahoma"/>
            <family val="2"/>
          </rPr>
          <t xml:space="preserve">
Reports are in Greek language not English.</t>
        </r>
      </text>
    </comment>
    <comment ref="E18" authorId="0" shapeId="0" xr:uid="{00000000-0006-0000-0100-000003000000}">
      <text>
        <r>
          <rPr>
            <b/>
            <sz val="9"/>
            <color indexed="81"/>
            <rFont val="Tahoma"/>
            <family val="2"/>
          </rPr>
          <t>Claire DURHAM:</t>
        </r>
        <r>
          <rPr>
            <sz val="9"/>
            <color indexed="81"/>
            <rFont val="Tahoma"/>
            <family val="2"/>
          </rPr>
          <t xml:space="preserve">
FSP responded No to 4 mandatory requirements, this has to be a 0 or 1 rating.  Needs clarification because it looks like the on-line system is for the card user not agency. Also system is in Greek language only and "could be translated into English for phase 2 but unlear on cost/timelines)</t>
        </r>
      </text>
    </comment>
    <comment ref="E21" authorId="0" shapeId="0" xr:uid="{00000000-0006-0000-0100-000004000000}">
      <text>
        <r>
          <rPr>
            <b/>
            <sz val="9"/>
            <color indexed="81"/>
            <rFont val="Tahoma"/>
            <family val="2"/>
          </rPr>
          <t>Claire DURHAM:</t>
        </r>
        <r>
          <rPr>
            <sz val="9"/>
            <color indexed="81"/>
            <rFont val="Tahoma"/>
            <family val="2"/>
          </rPr>
          <t xml:space="preserve">
There is no leadtime given for MasterCard to approve the logo and card design.  The others say MC need approx 8 weeks to agree logo.  Needs clarification.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Claire DURHAM</author>
  </authors>
  <commentList>
    <comment ref="E15" authorId="0" shapeId="0" xr:uid="{D144808F-60CA-427D-A562-B248F408A822}">
      <text>
        <r>
          <rPr>
            <b/>
            <sz val="9"/>
            <color indexed="81"/>
            <rFont val="Tahoma"/>
            <family val="2"/>
          </rPr>
          <t>Claire DURHAM:</t>
        </r>
        <r>
          <rPr>
            <sz val="9"/>
            <color indexed="81"/>
            <rFont val="Tahoma"/>
            <family val="2"/>
          </rPr>
          <t xml:space="preserve">
Not sure we can rate this without knowing what "officially registered mean or what "checks performed" means</t>
        </r>
      </text>
    </comment>
    <comment ref="E17" authorId="0" shapeId="0" xr:uid="{E45090E9-9202-4EDF-B1B1-42FDFFDCC4CE}">
      <text>
        <r>
          <rPr>
            <b/>
            <sz val="9"/>
            <color indexed="81"/>
            <rFont val="Tahoma"/>
            <family val="2"/>
          </rPr>
          <t>Claire DURHAM:</t>
        </r>
        <r>
          <rPr>
            <sz val="9"/>
            <color indexed="81"/>
            <rFont val="Tahoma"/>
            <family val="2"/>
          </rPr>
          <t xml:space="preserve">
Reports are in Greek language not English.</t>
        </r>
      </text>
    </comment>
    <comment ref="E18" authorId="0" shapeId="0" xr:uid="{0720D643-A6ED-46C9-BDD4-D637EB9F04D0}">
      <text>
        <r>
          <rPr>
            <b/>
            <sz val="9"/>
            <color indexed="81"/>
            <rFont val="Tahoma"/>
            <family val="2"/>
          </rPr>
          <t>Claire DURHAM:</t>
        </r>
        <r>
          <rPr>
            <sz val="9"/>
            <color indexed="81"/>
            <rFont val="Tahoma"/>
            <family val="2"/>
          </rPr>
          <t xml:space="preserve">
FSP responded No to 4 mandatory requirements, this has to be a 0 or 1 rating.  Needs clarification because it looks like the on-line system is for the card user not agency. Also system is in Greek language only and "could be translated into English for phase 2 but unlear on cost/timelines)</t>
        </r>
      </text>
    </comment>
    <comment ref="E21" authorId="0" shapeId="0" xr:uid="{9B61FEB6-3CEC-4BF6-967B-393183CA5D3B}">
      <text>
        <r>
          <rPr>
            <b/>
            <sz val="9"/>
            <color indexed="81"/>
            <rFont val="Tahoma"/>
            <family val="2"/>
          </rPr>
          <t>Claire DURHAM:</t>
        </r>
        <r>
          <rPr>
            <sz val="9"/>
            <color indexed="81"/>
            <rFont val="Tahoma"/>
            <family val="2"/>
          </rPr>
          <t xml:space="preserve">
There is no leadtime given for MasterCard to approve the logo and card design.  The others say MC need approx 8 weeks to agree logo.  Needs clarification.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Claire DURHAM</author>
  </authors>
  <commentList>
    <comment ref="E15" authorId="0" shapeId="0" xr:uid="{8AE8E345-3E2C-449F-B302-FB6275C9C05D}">
      <text>
        <r>
          <rPr>
            <b/>
            <sz val="9"/>
            <color indexed="81"/>
            <rFont val="Tahoma"/>
            <family val="2"/>
          </rPr>
          <t>Claire DURHAM:</t>
        </r>
        <r>
          <rPr>
            <sz val="9"/>
            <color indexed="81"/>
            <rFont val="Tahoma"/>
            <family val="2"/>
          </rPr>
          <t xml:space="preserve">
Not sure we can rate this without knowing what "officially registered mean or what "checks performed" means</t>
        </r>
      </text>
    </comment>
    <comment ref="E17" authorId="0" shapeId="0" xr:uid="{50ED9A78-8A12-4BD6-AB38-B8396780D8C9}">
      <text>
        <r>
          <rPr>
            <b/>
            <sz val="9"/>
            <color indexed="81"/>
            <rFont val="Tahoma"/>
            <family val="2"/>
          </rPr>
          <t>Claire DURHAM:</t>
        </r>
        <r>
          <rPr>
            <sz val="9"/>
            <color indexed="81"/>
            <rFont val="Tahoma"/>
            <family val="2"/>
          </rPr>
          <t xml:space="preserve">
Reports are in Greek language not English.</t>
        </r>
      </text>
    </comment>
    <comment ref="E18" authorId="0" shapeId="0" xr:uid="{49FF2294-7705-4AC3-B38E-772D45ED85A7}">
      <text>
        <r>
          <rPr>
            <b/>
            <sz val="9"/>
            <color indexed="81"/>
            <rFont val="Tahoma"/>
            <family val="2"/>
          </rPr>
          <t>Claire DURHAM:</t>
        </r>
        <r>
          <rPr>
            <sz val="9"/>
            <color indexed="81"/>
            <rFont val="Tahoma"/>
            <family val="2"/>
          </rPr>
          <t xml:space="preserve">
FSP responded No to 4 mandatory requirements, this has to be a 0 or 1 rating.  Needs clarification because it looks like the on-line system is for the card user not agency. Also system is in Greek language only and "could be translated into English for phase 2 but unlear on cost/timelines)</t>
        </r>
      </text>
    </comment>
    <comment ref="E21" authorId="0" shapeId="0" xr:uid="{2A4CEE0A-99E9-4C33-967E-12E9975794B0}">
      <text>
        <r>
          <rPr>
            <b/>
            <sz val="9"/>
            <color indexed="81"/>
            <rFont val="Tahoma"/>
            <family val="2"/>
          </rPr>
          <t>Claire DURHAM:</t>
        </r>
        <r>
          <rPr>
            <sz val="9"/>
            <color indexed="81"/>
            <rFont val="Tahoma"/>
            <family val="2"/>
          </rPr>
          <t xml:space="preserve">
There is no leadtime given for MasterCard to approve the logo and card design.  The others say MC need approx 8 weeks to agree logo.  Needs clarification.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Claire DURHAM</author>
  </authors>
  <commentList>
    <comment ref="E15" authorId="0" shapeId="0" xr:uid="{52E1FEAA-C6F7-4FCF-BDC2-76CD5D344DEE}">
      <text>
        <r>
          <rPr>
            <b/>
            <sz val="9"/>
            <color indexed="81"/>
            <rFont val="Tahoma"/>
            <family val="2"/>
          </rPr>
          <t>Claire DURHAM:</t>
        </r>
        <r>
          <rPr>
            <sz val="9"/>
            <color indexed="81"/>
            <rFont val="Tahoma"/>
            <family val="2"/>
          </rPr>
          <t xml:space="preserve">
Not sure we can rate this without knowing what "officially registered mean or what "checks performed" means</t>
        </r>
      </text>
    </comment>
    <comment ref="E17" authorId="0" shapeId="0" xr:uid="{08BAF403-7FF4-43E3-87F3-4C0CB7D6F230}">
      <text>
        <r>
          <rPr>
            <b/>
            <sz val="9"/>
            <color indexed="81"/>
            <rFont val="Tahoma"/>
            <family val="2"/>
          </rPr>
          <t>Claire DURHAM:</t>
        </r>
        <r>
          <rPr>
            <sz val="9"/>
            <color indexed="81"/>
            <rFont val="Tahoma"/>
            <family val="2"/>
          </rPr>
          <t xml:space="preserve">
Reports are in Greek language not English.</t>
        </r>
      </text>
    </comment>
    <comment ref="E18" authorId="0" shapeId="0" xr:uid="{68953DF2-729C-419A-9FDE-7BB61B22C813}">
      <text>
        <r>
          <rPr>
            <b/>
            <sz val="9"/>
            <color indexed="81"/>
            <rFont val="Tahoma"/>
            <family val="2"/>
          </rPr>
          <t>Claire DURHAM:</t>
        </r>
        <r>
          <rPr>
            <sz val="9"/>
            <color indexed="81"/>
            <rFont val="Tahoma"/>
            <family val="2"/>
          </rPr>
          <t xml:space="preserve">
FSP responded No to 4 mandatory requirements, this has to be a 0 or 1 rating.  Needs clarification because it looks like the on-line system is for the card user not agency. Also system is in Greek language only and "could be translated into English for phase 2 but unlear on cost/timelines)</t>
        </r>
      </text>
    </comment>
    <comment ref="E21" authorId="0" shapeId="0" xr:uid="{B25E9C2D-ACC1-4709-9618-D508E3380081}">
      <text>
        <r>
          <rPr>
            <b/>
            <sz val="9"/>
            <color indexed="81"/>
            <rFont val="Tahoma"/>
            <family val="2"/>
          </rPr>
          <t>Claire DURHAM:</t>
        </r>
        <r>
          <rPr>
            <sz val="9"/>
            <color indexed="81"/>
            <rFont val="Tahoma"/>
            <family val="2"/>
          </rPr>
          <t xml:space="preserve">
There is no leadtime given for MasterCard to approve the logo and card design.  The others say MC need approx 8 weeks to agree logo.  Needs clarification.</t>
        </r>
      </text>
    </comment>
  </commentList>
</comments>
</file>

<file path=xl/sharedStrings.xml><?xml version="1.0" encoding="utf-8"?>
<sst xmlns="http://schemas.openxmlformats.org/spreadsheetml/2006/main" count="312" uniqueCount="163">
  <si>
    <t>max. nb of points</t>
  </si>
  <si>
    <t>Service Provider 1 :</t>
  </si>
  <si>
    <t>Sub Total in %</t>
  </si>
  <si>
    <t>Max. points (base100)</t>
  </si>
  <si>
    <t>Service Provider 1</t>
  </si>
  <si>
    <t>Service Provider 2</t>
  </si>
  <si>
    <t>Service Provider 3</t>
  </si>
  <si>
    <t>Prepared and submitted by:</t>
  </si>
  <si>
    <t>Request for Proposal (RFP) N°:</t>
  </si>
  <si>
    <t>Country :</t>
  </si>
  <si>
    <t>Financial Ranking</t>
  </si>
  <si>
    <t>Technical Ranking</t>
  </si>
  <si>
    <t>Summary of Technical and Financial Evaluation of bids for Services</t>
  </si>
  <si>
    <t>Service Provider Recommendation:</t>
  </si>
  <si>
    <t>Service Item Details:</t>
  </si>
  <si>
    <t>Poor</t>
  </si>
  <si>
    <t>Satisfactory</t>
  </si>
  <si>
    <t>Good</t>
  </si>
  <si>
    <t>Very Good</t>
  </si>
  <si>
    <t>Comment / proof provided</t>
  </si>
  <si>
    <t>Adequacy of Proposed Methodology and Work Plan</t>
  </si>
  <si>
    <t>Rating to apply</t>
  </si>
  <si>
    <t>Evaluator / Procurement Officer</t>
  </si>
  <si>
    <t>Points gained</t>
  </si>
  <si>
    <t>Total max. allocated points</t>
  </si>
  <si>
    <r>
      <rPr>
        <b/>
        <sz val="11"/>
        <rFont val="Arial"/>
        <family val="2"/>
      </rPr>
      <t xml:space="preserve">Timeliness of Output.                                                                   </t>
    </r>
    <r>
      <rPr>
        <sz val="11"/>
        <rFont val="Arial"/>
        <family val="2"/>
      </rPr>
      <t>Is proposed activity schedule realistic?                                               Are requested output provided on time ?</t>
    </r>
  </si>
  <si>
    <t>COMPARATIVE BID ANALYSIS FOR SERVICES</t>
  </si>
  <si>
    <t>Project Code:</t>
  </si>
  <si>
    <t xml:space="preserve">Service Item Details:  </t>
  </si>
  <si>
    <t>Budget CHF:</t>
  </si>
  <si>
    <t>Name of Service Provider</t>
  </si>
  <si>
    <t>Quotation reference and date</t>
  </si>
  <si>
    <t>Currency of quote</t>
  </si>
  <si>
    <t>Rate of exchange</t>
  </si>
  <si>
    <t>Description of service items</t>
  </si>
  <si>
    <t>Quantity</t>
  </si>
  <si>
    <t>Unit Price</t>
  </si>
  <si>
    <t>TOTAL</t>
  </si>
  <si>
    <t>CHF Unit price</t>
  </si>
  <si>
    <t>CHF Total</t>
  </si>
  <si>
    <t>Unit price</t>
  </si>
  <si>
    <t>GRAND TOTAL</t>
  </si>
  <si>
    <t>CHF</t>
  </si>
  <si>
    <t>Lowest price among all competing bidders</t>
  </si>
  <si>
    <t>lowest price</t>
  </si>
  <si>
    <t>Financial evaluation score (equivalent nb of points)</t>
  </si>
  <si>
    <t>score</t>
  </si>
  <si>
    <t>Terms of payment</t>
  </si>
  <si>
    <t>Bid validity date</t>
  </si>
  <si>
    <t>Meets IFRC required specifications</t>
  </si>
  <si>
    <t>Comments:</t>
  </si>
  <si>
    <t>Date</t>
  </si>
  <si>
    <t>Recommended Service Provider:</t>
  </si>
  <si>
    <t>Reason:</t>
  </si>
  <si>
    <t>Head of Field Office / Department:</t>
  </si>
  <si>
    <t>Service Provider 2 :</t>
  </si>
  <si>
    <t>Summary of Technical and Financial Evaluation</t>
  </si>
  <si>
    <t>Total Ranking 
(Technical 70 + Financial 30)</t>
  </si>
  <si>
    <t>Minimum qualifying score for technical evaluation - 70 points</t>
  </si>
  <si>
    <t>Technical Evaluation score                   (base max 70 points)</t>
  </si>
  <si>
    <t>Financial Evaluation score                  (base max 30 points)</t>
  </si>
  <si>
    <t>Qualified for financial evaluation</t>
  </si>
  <si>
    <t>Total evaluation score                         (base max 100 points)</t>
  </si>
  <si>
    <t>Technical Evaluation - max 70 points</t>
  </si>
  <si>
    <t>Financial Evaluation - max 30 points</t>
  </si>
  <si>
    <t>Approved by:</t>
  </si>
  <si>
    <t>Total points gain</t>
  </si>
  <si>
    <t>Country / Location:</t>
  </si>
  <si>
    <t>Prepared and submitted by / date:</t>
  </si>
  <si>
    <t>Head of Logistics</t>
  </si>
  <si>
    <t>Feedback for service provider:</t>
  </si>
  <si>
    <t xml:space="preserve">                                                                                                                                                                                                                                                </t>
  </si>
  <si>
    <t>USD</t>
  </si>
  <si>
    <r>
      <t xml:space="preserve">FSP reporting abilities </t>
    </r>
    <r>
      <rPr>
        <i/>
        <sz val="11"/>
        <rFont val="Arial"/>
        <family val="2"/>
      </rPr>
      <t xml:space="preserve">(reporting/documenting abilities) Ability to track and monitor expenditures between IFRC and FSP; FSP and beneficiary. Is there sufficient reporting to fulfill to audit's minimum requirements? Is there a fair degree of functionality that facilitiates the monitoring of the proposed work plan? </t>
    </r>
  </si>
  <si>
    <t xml:space="preserve">Financial Health and Credibility </t>
  </si>
  <si>
    <t>Structure and Capacity</t>
  </si>
  <si>
    <r>
      <t xml:space="preserve">Implementation experience. </t>
    </r>
    <r>
      <rPr>
        <sz val="11"/>
        <rFont val="Arial"/>
        <family val="2"/>
      </rPr>
      <t xml:space="preserve">Implementing cash programme of similar nature and/or scale with names of countries, programmes and service recipients. Though experience in humanitarian context is preferred, scale should be emphasised over context.
</t>
    </r>
  </si>
  <si>
    <r>
      <rPr>
        <b/>
        <sz val="11"/>
        <rFont val="Arial"/>
        <family val="2"/>
      </rPr>
      <t>Size, Organization and Management</t>
    </r>
    <r>
      <rPr>
        <sz val="11"/>
        <rFont val="Arial"/>
        <family val="2"/>
      </rPr>
      <t xml:space="preserve">. Includes Annual turnover of the company, Total assets/Total liabilities, and Accessibility/Coverage within the country . This reflects capacity and reliability to carry deliver service. </t>
    </r>
  </si>
  <si>
    <r>
      <rPr>
        <b/>
        <sz val="11"/>
        <rFont val="Arial"/>
        <family val="2"/>
      </rPr>
      <t>Guarantee from Government body</t>
    </r>
    <r>
      <rPr>
        <sz val="11"/>
        <rFont val="Arial"/>
        <family val="2"/>
      </rPr>
      <t>, Based on nature and amount of guarantee (e.g. Banks guaranteed by Government may compensate for low credit rating in countries under exceptional economic circumstances)</t>
    </r>
  </si>
  <si>
    <t>Fund transfer process</t>
  </si>
  <si>
    <r>
      <rPr>
        <b/>
        <sz val="11"/>
        <rFont val="Arial"/>
        <family val="2"/>
      </rPr>
      <t>Reputation, Reliability, and Solvency,</t>
    </r>
    <r>
      <rPr>
        <sz val="11"/>
        <rFont val="Arial"/>
        <family val="2"/>
      </rPr>
      <t xml:space="preserve"> Credit rating and/or audited financial statements is used to assess the financial health of the company.  If rating is not available, audited financial statements for two years (covering three financial periods) should be used for analysis.</t>
    </r>
  </si>
  <si>
    <r>
      <rPr>
        <b/>
        <sz val="11"/>
        <rFont val="Arial"/>
        <family val="2"/>
      </rPr>
      <t>Primary business information</t>
    </r>
    <r>
      <rPr>
        <sz val="11"/>
        <rFont val="Arial"/>
        <family val="2"/>
      </rPr>
      <t xml:space="preserve">, copy of registration, date of incorporation, ownerships, declaration of undertaking. </t>
    </r>
  </si>
  <si>
    <r>
      <rPr>
        <b/>
        <sz val="11"/>
        <rFont val="Arial"/>
        <family val="2"/>
      </rPr>
      <t xml:space="preserve">Fund flow process, from IFRC to beneficiary, </t>
    </r>
    <r>
      <rPr>
        <sz val="11"/>
        <rFont val="Arial"/>
        <family val="2"/>
      </rPr>
      <t>This would allow evaluation of parties/partners involved in the transaction, and the level of exposure to financial risks.</t>
    </r>
  </si>
  <si>
    <t>PROGRAMME TECHNICAL VALIDATION</t>
  </si>
  <si>
    <t>TOTAL TECHNICAL VALIDATION</t>
  </si>
  <si>
    <t>TECHNICAL EVALUATION GRID</t>
  </si>
  <si>
    <t>Cash based programming Financial Procedures and guidelines, August 2015</t>
  </si>
  <si>
    <t>3.2.1</t>
  </si>
  <si>
    <t>i)</t>
  </si>
  <si>
    <t>ii)</t>
  </si>
  <si>
    <t>As financial intermediary functions as a bank; receive IFRC funds and make payments on behalf of IFRC, the appointment is also subject to Banking and currency procedure</t>
  </si>
  <si>
    <t>Financial intermediary for CBP is appointed as a service provider under Procurement procedure</t>
  </si>
  <si>
    <t>iii)</t>
  </si>
  <si>
    <t>iv)</t>
  </si>
  <si>
    <t>Supporting document for financial intermediary - logistics requisition, request for quotation/proposal, evaluation forms/comparative bids analysis, agreement/contract, proof of service delivery, invoice</t>
  </si>
  <si>
    <t>v)</t>
  </si>
  <si>
    <t>Bank details of the service provider and related banks must be stated in the agreement (no changes shall be done without addendum to the contract)</t>
  </si>
  <si>
    <t>Reports (type and frequency) needed from the service provider must be stated in the agremeent</t>
  </si>
  <si>
    <t>vi)</t>
  </si>
  <si>
    <t>vii)</t>
  </si>
  <si>
    <t>Matching and reconciliaton shall be done by programme team before requesting for payment</t>
  </si>
  <si>
    <t>Financial intermediary assessment and appointment process (summary below):</t>
  </si>
  <si>
    <t>Structure and capacity</t>
  </si>
  <si>
    <t>Proof of business</t>
  </si>
  <si>
    <t>Implementation experience</t>
  </si>
  <si>
    <t>Size, organization, and management</t>
  </si>
  <si>
    <t xml:space="preserve">Experience in cash programme of similar nature and/or scale with names of clients/countries and scale of programme (in monetary value). </t>
  </si>
  <si>
    <t xml:space="preserve">Organisational structure, annual turnover, total assets, and accessibility/coverage in the country of operation . This reflects capacity and reliability to deliver service. </t>
  </si>
  <si>
    <t xml:space="preserve">Rating is given for nature, scope, and extent of relevant experience (number of clients/countries, scale). Humanitarian experience is important but overall experience in the industry will be strongly considered. </t>
  </si>
  <si>
    <t>Rating is based on organisation size (number of staff, clients), branches, years in business, business presence and profile.</t>
  </si>
  <si>
    <t>Financial Health and Credibility</t>
  </si>
  <si>
    <t>Reputation, Reliability and Solvency</t>
  </si>
  <si>
    <t>Finance Validation of Financial Intermediaries in Cash Based Programmes</t>
  </si>
  <si>
    <t>Credit rating is used to assess the financial health of the company. If rating is not available, audited financial statements for two years (covering three financial periods) should be used for analysis.</t>
  </si>
  <si>
    <t>Financial statements must be audited and complete (balance sheet, income and expenditure statement, statement of equity, and supported with notes to the financial statements). Audited financial statements would be analysed based on liquidity ratios (e.g. current ratio) and solvency ratios (debt to asset/equity). This is to assess that the company is not having going concern issues and has the capacity to meet its short and long term debts. Audited financial information is also to validate other information (e.g. annual turnover provided in the supplier regu information in the supplier registration form on annual turnover, which is used to assess the size of the company.</t>
  </si>
  <si>
    <t>a</t>
  </si>
  <si>
    <t>b</t>
  </si>
  <si>
    <t>c</t>
  </si>
  <si>
    <t>Guarantee from Government body</t>
  </si>
  <si>
    <t>Rating is given for complete documentation/information, details of ownership and partnerships and the reliability/reputation of owners/partners, and relevance of business specialisation for the tender</t>
  </si>
  <si>
    <t>Business registration and ownership information should be provided in the Supplier registration form</t>
  </si>
  <si>
    <t>Weight            (out of 100)</t>
  </si>
  <si>
    <t>Validation criteria and ratings for the techncial grid  (maximum rating is 4)</t>
  </si>
  <si>
    <t>Zero</t>
  </si>
  <si>
    <t>Default/Restricted Default/No Rating</t>
  </si>
  <si>
    <t>C/CC/CCC/B/BB</t>
  </si>
  <si>
    <t>BBB</t>
  </si>
  <si>
    <t>A</t>
  </si>
  <si>
    <t>Very good</t>
  </si>
  <si>
    <t>AA/AAA</t>
  </si>
  <si>
    <t>Below 50%, or no guarantee</t>
  </si>
  <si>
    <t>50-69%</t>
  </si>
  <si>
    <t>70-79%</t>
  </si>
  <si>
    <t>80-99%</t>
  </si>
  <si>
    <t>1. Technical rating based on credit rating (according to Fitch, though equivalent may be used)</t>
  </si>
  <si>
    <t>This is not mandatory but provides assurance. Banks guarantees by Government would compensate for  for low credit rating in countries under exceptional economic circumstances)</t>
  </si>
  <si>
    <t>2. Guarantee from Government Body</t>
  </si>
  <si>
    <t>Credit rating should be from the big 3 (Standard &amp; Poor's, Moody's or Fitch), where the rating can be easily interpreted and compared. IFRC uses Fitch. Ratings from other agencies would be considered (e.g. Dun and Bradstreet) if it is recent (done in the last 12 months), and can be easily interpreted and used for the analysis - e.g. supported with formal rating report. Guidance in the table below.</t>
  </si>
  <si>
    <t>Rating is based on the nature and amount of guarantee. Guidance in the table below.</t>
  </si>
  <si>
    <t>Fund Transfer process</t>
  </si>
  <si>
    <t>Fund flow process, from IFRC to beneficiary</t>
  </si>
  <si>
    <t>This would allow evaluation of parties/partners involved in the transaction, both for efficieny and to reduce the level of exposure to financial risks. The currency and associated channels used for funds may be resticted to different regulations.</t>
  </si>
  <si>
    <t>Rating is based simplicity, transparency, timing involved, and level of exposure to risks.</t>
  </si>
  <si>
    <t>Rating   (1-4)</t>
  </si>
  <si>
    <t>FINANCE TECHNICAL VALIDATION (If total points gained is below 14 - the offer shall not be evaluated further)</t>
  </si>
  <si>
    <t xml:space="preserve">Prepared and submitted by: </t>
  </si>
  <si>
    <r>
      <rPr>
        <b/>
        <i/>
        <sz val="11"/>
        <rFont val="Arial"/>
        <family val="2"/>
      </rPr>
      <t xml:space="preserve">Security and Risk Management. </t>
    </r>
    <r>
      <rPr>
        <i/>
        <sz val="11"/>
        <rFont val="Arial"/>
        <family val="2"/>
      </rPr>
      <t>(Appropriateness for operational context). The extend to which the proposal mitigates theft of funds and data protection breaches</t>
    </r>
  </si>
  <si>
    <r>
      <t xml:space="preserve">Cash Disbersement abilities  </t>
    </r>
    <r>
      <rPr>
        <i/>
        <sz val="11"/>
        <rFont val="Arial"/>
        <family val="2"/>
      </rPr>
      <t xml:space="preserve">(transfer and liquidity capability) Ability to transfer funds to the targets community, the ability for the targeted comminity to received their funds, with sufficient liquidity and how will undistributed funds be handled? </t>
    </r>
  </si>
  <si>
    <r>
      <rPr>
        <b/>
        <i/>
        <sz val="11"/>
        <rFont val="Arial"/>
        <family val="2"/>
      </rPr>
      <t>Coverage</t>
    </r>
    <r>
      <rPr>
        <i/>
        <sz val="11"/>
        <rFont val="Arial"/>
        <family val="2"/>
      </rPr>
      <t>. (branches, locations  and opening times). Is  agent distribution network is big enough, close enough  and reliable enough  to enable distribution without significant time/cost to recipients</t>
    </r>
  </si>
  <si>
    <r>
      <rPr>
        <b/>
        <i/>
        <sz val="11"/>
        <rFont val="Arial"/>
        <family val="2"/>
      </rPr>
      <t xml:space="preserve">FSP Payment Service Solution </t>
    </r>
    <r>
      <rPr>
        <i/>
        <sz val="11"/>
        <rFont val="Arial"/>
        <family val="2"/>
      </rPr>
      <t>. (technical solution) Is the proposed solution suitable to meet the programme objectives? Are important issues approached in an innovative and efficient way?</t>
    </r>
  </si>
  <si>
    <r>
      <rPr>
        <b/>
        <sz val="11"/>
        <rFont val="Arial"/>
        <family val="2"/>
      </rPr>
      <t>Clarity of proposal.</t>
    </r>
    <r>
      <rPr>
        <sz val="11"/>
        <rFont val="Arial"/>
        <family val="2"/>
      </rPr>
      <t xml:space="preserve">                                                                                  Are the various points coherent and decision points well defined?</t>
    </r>
  </si>
  <si>
    <r>
      <t xml:space="preserve">FSP Training, Technical  Support and oher abilities </t>
    </r>
    <r>
      <rPr>
        <i/>
        <sz val="11"/>
        <rFont val="Arial"/>
        <family val="2"/>
      </rPr>
      <t xml:space="preserve">(including financila inclusion, mass communication etc) The value added activities that can be provided by FSP to enhance or facilitate  the implementation. </t>
    </r>
  </si>
  <si>
    <t>As per Banking Policy and Procedure, Treasury service is responsible to select the bank based on proposal from requesting office, based on key criteria: reputation, reliability, solvency, availability, security and cost of services</t>
  </si>
  <si>
    <t>A general google search can help to find recent news items to assist the evaluation.</t>
  </si>
  <si>
    <t>Financial Technical  Evaluation score                (base max 30 points)</t>
  </si>
  <si>
    <t>Technical Evaluation score                (base max 70 points)</t>
  </si>
  <si>
    <t>Service Provider 3:</t>
  </si>
  <si>
    <t>Service Provider 4</t>
  </si>
  <si>
    <t>Cards</t>
  </si>
  <si>
    <t>Service fee</t>
  </si>
  <si>
    <t>Set up costs</t>
  </si>
  <si>
    <r>
      <rPr>
        <b/>
        <sz val="11"/>
        <rFont val="Arial"/>
        <family val="2"/>
      </rPr>
      <t>Size, Organization and Management</t>
    </r>
    <r>
      <rPr>
        <sz val="11"/>
        <rFont val="Arial"/>
        <family val="2"/>
      </rPr>
      <t xml:space="preserve">. Includes annual turnover of the company, total assets/total liabilities, and accessibility/coverage within the country . This reflects capacity and reliability to carry deliver service. </t>
    </r>
  </si>
  <si>
    <r>
      <t xml:space="preserve">FSP Training, Technical  Support and oher abilities </t>
    </r>
    <r>
      <rPr>
        <i/>
        <sz val="11"/>
        <rFont val="Arial"/>
        <family val="2"/>
      </rPr>
      <t xml:space="preserve">(including financial inclusion, mass communication etc) The value added activities that can be provided by FSP to enhance or facilitate  the implementation.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</si>
</sst>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0_-;\-* #,##0_-;_-* &quot;-&quot;??_-;_-@_-"/>
    <numFmt numFmtId="166" formatCode="mm/dd/yyyy"/>
  </numFmts>
  <fonts count="44">
    <font>
      <sz val="10"/>
      <name val="Arial"/>
    </font>
    <font>
      <sz val="10"/>
      <name val="Arial"/>
      <family val="2"/>
    </font>
    <font>
      <sz val="8"/>
      <name val="Arial"/>
      <family val="2"/>
    </font>
    <font>
      <b/>
      <sz val="11"/>
      <name val="Arial"/>
      <family val="2"/>
    </font>
    <font>
      <i/>
      <sz val="8"/>
      <name val="Verdana"/>
      <family val="2"/>
    </font>
    <font>
      <b/>
      <sz val="12"/>
      <name val="Arial"/>
      <family val="2"/>
    </font>
    <font>
      <sz val="11"/>
      <name val="Arial"/>
      <family val="2"/>
    </font>
    <font>
      <b/>
      <sz val="11"/>
      <color indexed="12"/>
      <name val="Arial"/>
      <family val="2"/>
    </font>
    <font>
      <i/>
      <sz val="11"/>
      <name val="Arial"/>
      <family val="2"/>
    </font>
    <font>
      <b/>
      <sz val="10"/>
      <name val="Arial"/>
      <family val="2"/>
    </font>
    <font>
      <sz val="12"/>
      <name val="Arial MT"/>
    </font>
    <font>
      <sz val="12"/>
      <name val="Arial"/>
      <family val="2"/>
    </font>
    <font>
      <sz val="10"/>
      <color indexed="10"/>
      <name val="Arial"/>
      <family val="2"/>
    </font>
    <font>
      <sz val="11"/>
      <color indexed="10"/>
      <name val="Arial"/>
      <family val="2"/>
    </font>
    <font>
      <b/>
      <sz val="11"/>
      <color indexed="10"/>
      <name val="Verdana"/>
      <family val="2"/>
    </font>
    <font>
      <b/>
      <sz val="12"/>
      <color indexed="10"/>
      <name val="Arial"/>
      <family val="2"/>
    </font>
    <font>
      <sz val="11"/>
      <name val="Calibri"/>
      <family val="2"/>
    </font>
    <font>
      <b/>
      <sz val="22"/>
      <name val="Arial"/>
      <family val="2"/>
    </font>
    <font>
      <b/>
      <sz val="14"/>
      <name val="Arial MT"/>
    </font>
    <font>
      <b/>
      <sz val="12"/>
      <name val="Arial MT"/>
    </font>
    <font>
      <b/>
      <sz val="12"/>
      <color indexed="8"/>
      <name val="Arial MT"/>
    </font>
    <font>
      <b/>
      <sz val="12"/>
      <color indexed="10"/>
      <name val="Arial MT"/>
    </font>
    <font>
      <sz val="12"/>
      <color indexed="8"/>
      <name val="Arial MT"/>
    </font>
    <font>
      <b/>
      <u/>
      <sz val="12"/>
      <color indexed="8"/>
      <name val="Arial MT"/>
    </font>
    <font>
      <b/>
      <u/>
      <sz val="14"/>
      <color indexed="8"/>
      <name val="Arial MT"/>
    </font>
    <font>
      <sz val="10"/>
      <color indexed="8"/>
      <name val="Arial"/>
      <family val="2"/>
    </font>
    <font>
      <sz val="10"/>
      <color indexed="8"/>
      <name val="Arial MT"/>
    </font>
    <font>
      <sz val="10"/>
      <name val="Arial MT"/>
    </font>
    <font>
      <sz val="12"/>
      <color indexed="8"/>
      <name val="Arial"/>
      <family val="2"/>
    </font>
    <font>
      <sz val="12"/>
      <color indexed="10"/>
      <name val="Arial MT"/>
    </font>
    <font>
      <u/>
      <sz val="12"/>
      <name val="Arial MT"/>
    </font>
    <font>
      <sz val="11"/>
      <name val="Arial MT"/>
    </font>
    <font>
      <b/>
      <sz val="12"/>
      <color theme="1"/>
      <name val="Arial"/>
      <family val="2"/>
    </font>
    <font>
      <b/>
      <sz val="12"/>
      <color indexed="63"/>
      <name val="Arial"/>
      <family val="2"/>
    </font>
    <font>
      <sz val="10"/>
      <color theme="0"/>
      <name val="Arial"/>
      <family val="2"/>
    </font>
    <font>
      <b/>
      <sz val="11"/>
      <color rgb="FFFF0000"/>
      <name val="Arial"/>
      <family val="2"/>
    </font>
    <font>
      <b/>
      <sz val="18"/>
      <color theme="0"/>
      <name val="Arial"/>
      <family val="2"/>
    </font>
    <font>
      <b/>
      <sz val="12"/>
      <color rgb="FFFF0000"/>
      <name val="Arial"/>
      <family val="2"/>
    </font>
    <font>
      <b/>
      <i/>
      <sz val="11"/>
      <name val="Arial"/>
      <family val="2"/>
    </font>
    <font>
      <i/>
      <sz val="11"/>
      <color rgb="FFFF0000"/>
      <name val="Arial"/>
      <family val="2"/>
    </font>
    <font>
      <sz val="9"/>
      <color indexed="81"/>
      <name val="Tahoma"/>
      <family val="2"/>
    </font>
    <font>
      <b/>
      <sz val="9"/>
      <color indexed="81"/>
      <name val="Tahoma"/>
      <family val="2"/>
    </font>
    <font>
      <u/>
      <sz val="10"/>
      <name val="Arial"/>
      <family val="2"/>
    </font>
    <font>
      <b/>
      <sz val="11"/>
      <name val="Calibri"/>
      <family val="2"/>
    </font>
  </fonts>
  <fills count="2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22"/>
        <bgColor indexed="22"/>
      </patternFill>
    </fill>
    <fill>
      <patternFill patternType="solid">
        <fgColor indexed="9"/>
        <bgColor indexed="26"/>
      </patternFill>
    </fill>
    <fill>
      <patternFill patternType="solid">
        <fgColor indexed="9"/>
        <bgColor indexed="64"/>
      </patternFill>
    </fill>
    <fill>
      <patternFill patternType="solid">
        <fgColor indexed="9"/>
        <bgColor indexed="8"/>
      </patternFill>
    </fill>
    <fill>
      <patternFill patternType="solid">
        <fgColor theme="9" tint="0.59999389629810485"/>
        <bgColor indexed="64"/>
      </patternFill>
    </fill>
    <fill>
      <patternFill patternType="solid">
        <fgColor theme="0" tint="-0.499984740745262"/>
        <bgColor indexed="64"/>
      </patternFill>
    </fill>
  </fills>
  <borders count="7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8"/>
      </top>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style="medium">
        <color indexed="8"/>
      </left>
      <right/>
      <top style="thin">
        <color indexed="8"/>
      </top>
      <bottom/>
      <diagonal/>
    </border>
    <border>
      <left style="thin">
        <color indexed="8"/>
      </left>
      <right style="medium">
        <color indexed="8"/>
      </right>
      <top style="thin">
        <color indexed="8"/>
      </top>
      <bottom style="medium">
        <color indexed="8"/>
      </bottom>
      <diagonal/>
    </border>
    <border>
      <left style="thin">
        <color indexed="8"/>
      </left>
      <right/>
      <top style="medium">
        <color indexed="8"/>
      </top>
      <bottom/>
      <diagonal/>
    </border>
    <border>
      <left style="medium">
        <color indexed="8"/>
      </left>
      <right/>
      <top style="medium">
        <color indexed="8"/>
      </top>
      <bottom/>
      <diagonal/>
    </border>
    <border>
      <left style="thin">
        <color indexed="8"/>
      </left>
      <right style="medium">
        <color indexed="8"/>
      </right>
      <top style="medium">
        <color indexed="8"/>
      </top>
      <bottom/>
      <diagonal/>
    </border>
    <border>
      <left/>
      <right/>
      <top style="medium">
        <color indexed="8"/>
      </top>
      <bottom/>
      <diagonal/>
    </border>
    <border>
      <left style="medium">
        <color indexed="8"/>
      </left>
      <right/>
      <top/>
      <bottom/>
      <diagonal/>
    </border>
    <border>
      <left style="double">
        <color indexed="8"/>
      </left>
      <right/>
      <top style="double">
        <color indexed="8"/>
      </top>
      <bottom/>
      <diagonal/>
    </border>
    <border>
      <left style="double">
        <color indexed="8"/>
      </left>
      <right/>
      <top/>
      <bottom/>
      <diagonal/>
    </border>
    <border>
      <left style="thin">
        <color indexed="8"/>
      </left>
      <right/>
      <top style="double">
        <color indexed="8"/>
      </top>
      <bottom/>
      <diagonal/>
    </border>
    <border>
      <left/>
      <right/>
      <top style="double">
        <color indexed="8"/>
      </top>
      <bottom/>
      <diagonal/>
    </border>
    <border>
      <left/>
      <right style="medium">
        <color indexed="8"/>
      </right>
      <top style="double">
        <color indexed="8"/>
      </top>
      <bottom/>
      <diagonal/>
    </border>
    <border>
      <left/>
      <right style="medium">
        <color indexed="64"/>
      </right>
      <top style="medium">
        <color indexed="64"/>
      </top>
      <bottom style="medium">
        <color indexed="64"/>
      </bottom>
      <diagonal/>
    </border>
    <border>
      <left/>
      <right/>
      <top style="thin">
        <color indexed="8"/>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91">
    <xf numFmtId="0" fontId="0" fillId="0" borderId="0" xfId="0"/>
    <xf numFmtId="0" fontId="0" fillId="0" borderId="0" xfId="0" applyAlignment="1">
      <alignment horizontal="right"/>
    </xf>
    <xf numFmtId="0" fontId="6" fillId="0" borderId="0" xfId="0" applyFont="1"/>
    <xf numFmtId="0" fontId="8" fillId="0" borderId="2" xfId="0" applyFont="1" applyBorder="1" applyAlignment="1">
      <alignment horizontal="left" vertical="top" wrapText="1"/>
    </xf>
    <xf numFmtId="0" fontId="8" fillId="0" borderId="5" xfId="0" applyFont="1" applyBorder="1" applyAlignment="1">
      <alignment horizontal="left" vertical="top" wrapText="1"/>
    </xf>
    <xf numFmtId="1" fontId="0" fillId="4" borderId="2" xfId="0" applyNumberFormat="1" applyFill="1" applyBorder="1" applyAlignment="1">
      <alignment horizontal="center" vertical="center" wrapText="1"/>
    </xf>
    <xf numFmtId="1" fontId="9" fillId="4" borderId="7" xfId="0" applyNumberFormat="1" applyFont="1" applyFill="1" applyBorder="1" applyAlignment="1">
      <alignment horizontal="center" vertical="center" wrapText="1"/>
    </xf>
    <xf numFmtId="0" fontId="0" fillId="0" borderId="0" xfId="0" applyBorder="1"/>
    <xf numFmtId="0" fontId="9" fillId="0" borderId="0" xfId="0" applyFont="1" applyBorder="1" applyAlignment="1">
      <alignment horizontal="right" vertical="center" wrapText="1"/>
    </xf>
    <xf numFmtId="1" fontId="0" fillId="0" borderId="0" xfId="0" applyNumberFormat="1" applyBorder="1"/>
    <xf numFmtId="0" fontId="12" fillId="0" borderId="0" xfId="0" applyFont="1" applyBorder="1" applyAlignment="1">
      <alignment horizontal="center"/>
    </xf>
    <xf numFmtId="0" fontId="11" fillId="0" borderId="0" xfId="0" applyNumberFormat="1" applyFont="1" applyBorder="1" applyAlignment="1" applyProtection="1">
      <protection locked="0"/>
    </xf>
    <xf numFmtId="0" fontId="9" fillId="0" borderId="0" xfId="0" applyFont="1" applyAlignment="1">
      <alignment horizontal="justify" wrapText="1"/>
    </xf>
    <xf numFmtId="0" fontId="13" fillId="0" borderId="0" xfId="0" applyFont="1"/>
    <xf numFmtId="0" fontId="15" fillId="0" borderId="2" xfId="0" applyFont="1" applyBorder="1" applyAlignment="1">
      <alignment horizontal="center" vertical="center"/>
    </xf>
    <xf numFmtId="0" fontId="15" fillId="0" borderId="0" xfId="0" applyFont="1" applyBorder="1" applyAlignment="1">
      <alignment horizontal="left" vertical="center"/>
    </xf>
    <xf numFmtId="0" fontId="0" fillId="5" borderId="0" xfId="0" applyFill="1"/>
    <xf numFmtId="0" fontId="0" fillId="5" borderId="0" xfId="0" applyFill="1" applyAlignment="1">
      <alignment horizontal="right"/>
    </xf>
    <xf numFmtId="0" fontId="0" fillId="5" borderId="0" xfId="0" applyFill="1" applyAlignment="1">
      <alignment wrapText="1"/>
    </xf>
    <xf numFmtId="0" fontId="4" fillId="5" borderId="0" xfId="0" applyFont="1" applyFill="1" applyAlignment="1">
      <alignment horizontal="right"/>
    </xf>
    <xf numFmtId="10" fontId="0" fillId="5" borderId="0" xfId="0" applyNumberFormat="1" applyFill="1" applyAlignment="1">
      <alignment horizontal="right"/>
    </xf>
    <xf numFmtId="0" fontId="0" fillId="5" borderId="0" xfId="0" applyFill="1" applyBorder="1"/>
    <xf numFmtId="0" fontId="16" fillId="0" borderId="2" xfId="0" applyFont="1" applyBorder="1"/>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16" fillId="0" borderId="5" xfId="0" applyFont="1" applyBorder="1"/>
    <xf numFmtId="0" fontId="6" fillId="5" borderId="25" xfId="0" applyFont="1" applyFill="1" applyBorder="1" applyAlignment="1">
      <alignment vertical="center" wrapText="1"/>
    </xf>
    <xf numFmtId="0" fontId="16" fillId="0" borderId="4" xfId="0" applyFont="1" applyBorder="1"/>
    <xf numFmtId="0" fontId="6" fillId="0" borderId="25" xfId="0" applyFont="1" applyBorder="1" applyAlignment="1">
      <alignment vertical="center" wrapText="1"/>
    </xf>
    <xf numFmtId="0" fontId="6" fillId="0" borderId="31" xfId="0" applyFont="1" applyBorder="1" applyAlignment="1">
      <alignment vertical="center" wrapText="1"/>
    </xf>
    <xf numFmtId="0" fontId="10" fillId="0" borderId="8" xfId="0" applyNumberFormat="1" applyFont="1" applyBorder="1" applyAlignment="1" applyProtection="1">
      <protection locked="0"/>
    </xf>
    <xf numFmtId="0" fontId="10" fillId="0" borderId="0" xfId="0" applyNumberFormat="1" applyFont="1" applyAlignment="1"/>
    <xf numFmtId="0" fontId="10" fillId="0" borderId="0" xfId="0" applyNumberFormat="1" applyFont="1" applyBorder="1" applyAlignment="1" applyProtection="1">
      <protection locked="0"/>
    </xf>
    <xf numFmtId="0" fontId="17" fillId="0" borderId="3" xfId="0" applyFont="1" applyBorder="1" applyAlignment="1">
      <alignment vertical="center"/>
    </xf>
    <xf numFmtId="0" fontId="17" fillId="0" borderId="13" xfId="0" applyFont="1" applyBorder="1" applyAlignment="1">
      <alignment vertical="center"/>
    </xf>
    <xf numFmtId="0" fontId="10" fillId="0" borderId="0" xfId="0" applyNumberFormat="1" applyFont="1" applyBorder="1" applyAlignment="1" applyProtection="1">
      <alignment horizontal="centerContinuous" vertical="center"/>
      <protection locked="0"/>
    </xf>
    <xf numFmtId="0" fontId="18" fillId="0" borderId="0" xfId="0" applyNumberFormat="1" applyFont="1" applyBorder="1" applyAlignment="1" applyProtection="1">
      <alignment horizontal="centerContinuous" vertical="center"/>
      <protection locked="0"/>
    </xf>
    <xf numFmtId="0" fontId="19" fillId="0" borderId="0" xfId="0" applyNumberFormat="1" applyFont="1" applyBorder="1" applyAlignment="1" applyProtection="1">
      <alignment horizontal="centerContinuous" vertical="center"/>
      <protection locked="0"/>
    </xf>
    <xf numFmtId="0" fontId="10" fillId="0" borderId="0" xfId="0" applyNumberFormat="1" applyFont="1" applyBorder="1" applyAlignment="1" applyProtection="1">
      <alignment horizontal="left"/>
      <protection locked="0"/>
    </xf>
    <xf numFmtId="0" fontId="10" fillId="0" borderId="0" xfId="0" applyNumberFormat="1" applyFont="1" applyBorder="1" applyAlignment="1"/>
    <xf numFmtId="0" fontId="19" fillId="0" borderId="0" xfId="0" applyNumberFormat="1" applyFont="1" applyBorder="1" applyAlignment="1" applyProtection="1">
      <alignment horizontal="center"/>
      <protection locked="0"/>
    </xf>
    <xf numFmtId="0" fontId="10" fillId="0" borderId="32" xfId="0" applyNumberFormat="1" applyFont="1" applyBorder="1" applyAlignment="1" applyProtection="1">
      <protection locked="0"/>
    </xf>
    <xf numFmtId="0" fontId="10" fillId="0" borderId="32" xfId="0" applyNumberFormat="1" applyFont="1" applyBorder="1" applyAlignment="1"/>
    <xf numFmtId="0" fontId="20" fillId="3" borderId="33" xfId="0" applyNumberFormat="1" applyFont="1" applyFill="1" applyBorder="1" applyAlignment="1" applyProtection="1">
      <alignment horizontal="center"/>
      <protection locked="0"/>
    </xf>
    <xf numFmtId="0" fontId="10" fillId="0" borderId="34" xfId="0" applyNumberFormat="1" applyFont="1" applyBorder="1" applyAlignment="1" applyProtection="1">
      <protection locked="0"/>
    </xf>
    <xf numFmtId="0" fontId="10" fillId="0" borderId="32" xfId="0" applyNumberFormat="1" applyFont="1" applyBorder="1" applyAlignment="1" applyProtection="1">
      <alignment horizontal="centerContinuous"/>
      <protection locked="0"/>
    </xf>
    <xf numFmtId="0" fontId="19" fillId="0" borderId="32" xfId="0" applyNumberFormat="1" applyFont="1" applyBorder="1" applyAlignment="1" applyProtection="1">
      <alignment horizontal="center"/>
      <protection locked="0"/>
    </xf>
    <xf numFmtId="0" fontId="10" fillId="0" borderId="0" xfId="0" applyNumberFormat="1" applyFont="1" applyBorder="1" applyAlignment="1" applyProtection="1">
      <alignment horizontal="centerContinuous"/>
      <protection locked="0"/>
    </xf>
    <xf numFmtId="3" fontId="21" fillId="3" borderId="33" xfId="0" applyNumberFormat="1" applyFont="1" applyFill="1" applyBorder="1" applyAlignment="1" applyProtection="1">
      <alignment horizontal="center"/>
      <protection locked="0"/>
    </xf>
    <xf numFmtId="0" fontId="19" fillId="3" borderId="33" xfId="0" applyNumberFormat="1" applyFont="1" applyFill="1" applyBorder="1" applyAlignment="1" applyProtection="1">
      <alignment horizontal="center" vertical="center"/>
      <protection locked="0"/>
    </xf>
    <xf numFmtId="0" fontId="19" fillId="3" borderId="32" xfId="0" applyNumberFormat="1" applyFont="1" applyFill="1" applyBorder="1" applyAlignment="1" applyProtection="1">
      <protection locked="0"/>
    </xf>
    <xf numFmtId="0" fontId="10" fillId="0" borderId="33" xfId="0" applyNumberFormat="1" applyFont="1" applyBorder="1" applyAlignment="1" applyProtection="1">
      <protection locked="0"/>
    </xf>
    <xf numFmtId="0" fontId="10" fillId="3" borderId="41" xfId="0" applyNumberFormat="1" applyFont="1" applyFill="1" applyBorder="1" applyAlignment="1" applyProtection="1">
      <protection locked="0"/>
    </xf>
    <xf numFmtId="0" fontId="10" fillId="15" borderId="42" xfId="0" applyNumberFormat="1" applyFont="1" applyFill="1" applyBorder="1" applyAlignment="1" applyProtection="1">
      <protection locked="0"/>
    </xf>
    <xf numFmtId="0" fontId="22" fillId="16" borderId="33" xfId="0" applyNumberFormat="1" applyFont="1" applyFill="1" applyBorder="1" applyAlignment="1" applyProtection="1">
      <alignment vertical="center"/>
      <protection locked="0"/>
    </xf>
    <xf numFmtId="0" fontId="22" fillId="3" borderId="41" xfId="0" applyNumberFormat="1" applyFont="1" applyFill="1" applyBorder="1" applyAlignment="1" applyProtection="1">
      <protection locked="0"/>
    </xf>
    <xf numFmtId="0" fontId="22" fillId="3" borderId="32" xfId="0" applyNumberFormat="1" applyFont="1" applyFill="1" applyBorder="1" applyAlignment="1" applyProtection="1">
      <protection locked="0"/>
    </xf>
    <xf numFmtId="0" fontId="22" fillId="3" borderId="43" xfId="0" applyNumberFormat="1" applyFont="1" applyFill="1" applyBorder="1" applyAlignment="1" applyProtection="1">
      <protection locked="0"/>
    </xf>
    <xf numFmtId="0" fontId="22" fillId="16" borderId="44" xfId="0" applyNumberFormat="1" applyFont="1" applyFill="1" applyBorder="1" applyAlignment="1">
      <alignment vertical="center"/>
    </xf>
    <xf numFmtId="0" fontId="22" fillId="16" borderId="44" xfId="0" applyNumberFormat="1" applyFont="1" applyFill="1" applyBorder="1" applyAlignment="1">
      <alignment horizontal="center" vertical="center"/>
    </xf>
    <xf numFmtId="0" fontId="23" fillId="17" borderId="47" xfId="0" applyNumberFormat="1" applyFont="1" applyFill="1" applyBorder="1" applyAlignment="1">
      <alignment horizontal="center" vertical="center" wrapText="1"/>
    </xf>
    <xf numFmtId="0" fontId="24" fillId="16" borderId="44" xfId="0" applyNumberFormat="1" applyFont="1" applyFill="1" applyBorder="1" applyAlignment="1">
      <alignment horizontal="center" vertical="center"/>
    </xf>
    <xf numFmtId="0" fontId="23" fillId="17" borderId="45" xfId="0" applyNumberFormat="1" applyFont="1" applyFill="1" applyBorder="1" applyAlignment="1">
      <alignment horizontal="center" vertical="center" wrapText="1"/>
    </xf>
    <xf numFmtId="0" fontId="25" fillId="16" borderId="33" xfId="0" applyNumberFormat="1" applyFont="1" applyFill="1" applyBorder="1" applyAlignment="1"/>
    <xf numFmtId="3" fontId="26" fillId="16" borderId="33" xfId="0" applyNumberFormat="1" applyFont="1" applyFill="1" applyBorder="1" applyAlignment="1"/>
    <xf numFmtId="4" fontId="26" fillId="17" borderId="32" xfId="0" applyNumberFormat="1" applyFont="1" applyFill="1" applyBorder="1" applyAlignment="1"/>
    <xf numFmtId="4" fontId="26" fillId="16" borderId="33" xfId="0" applyNumberFormat="1" applyFont="1" applyFill="1" applyBorder="1" applyAlignment="1"/>
    <xf numFmtId="4" fontId="26" fillId="16" borderId="41" xfId="0" applyNumberFormat="1" applyFont="1" applyFill="1" applyBorder="1" applyAlignment="1"/>
    <xf numFmtId="0" fontId="27" fillId="0" borderId="0" xfId="0" applyNumberFormat="1" applyFont="1" applyAlignment="1"/>
    <xf numFmtId="0" fontId="28" fillId="16" borderId="33" xfId="0" applyNumberFormat="1" applyFont="1" applyFill="1" applyBorder="1" applyAlignment="1"/>
    <xf numFmtId="4" fontId="22" fillId="16" borderId="33" xfId="0" applyNumberFormat="1" applyFont="1" applyFill="1" applyBorder="1" applyAlignment="1"/>
    <xf numFmtId="4" fontId="22" fillId="16" borderId="45" xfId="0" applyNumberFormat="1" applyFont="1" applyFill="1" applyBorder="1" applyAlignment="1" applyProtection="1">
      <protection locked="0"/>
    </xf>
    <xf numFmtId="4" fontId="22" fillId="16" borderId="47" xfId="0" applyNumberFormat="1" applyFont="1" applyFill="1" applyBorder="1" applyAlignment="1"/>
    <xf numFmtId="0" fontId="22" fillId="16" borderId="33" xfId="0" applyNumberFormat="1" applyFont="1" applyFill="1" applyBorder="1" applyAlignment="1"/>
    <xf numFmtId="4" fontId="22" fillId="16" borderId="50" xfId="0" applyNumberFormat="1" applyFont="1" applyFill="1" applyBorder="1" applyAlignment="1"/>
    <xf numFmtId="4" fontId="22" fillId="16" borderId="51" xfId="0" applyNumberFormat="1" applyFont="1" applyFill="1" applyBorder="1" applyAlignment="1"/>
    <xf numFmtId="4" fontId="22" fillId="16" borderId="0" xfId="0" applyNumberFormat="1" applyFont="1" applyFill="1" applyBorder="1" applyAlignment="1"/>
    <xf numFmtId="4" fontId="20" fillId="16" borderId="52" xfId="0" applyNumberFormat="1" applyFont="1" applyFill="1" applyBorder="1" applyAlignment="1"/>
    <xf numFmtId="0" fontId="29" fillId="1" borderId="33" xfId="0" applyNumberFormat="1" applyFont="1" applyFill="1" applyBorder="1" applyAlignment="1" applyProtection="1">
      <alignment vertical="center"/>
      <protection locked="0"/>
    </xf>
    <xf numFmtId="4" fontId="10" fillId="1" borderId="32" xfId="0" applyNumberFormat="1" applyFont="1" applyFill="1" applyBorder="1" applyAlignment="1" applyProtection="1">
      <protection locked="0"/>
    </xf>
    <xf numFmtId="4" fontId="10" fillId="0" borderId="42" xfId="0" applyNumberFormat="1" applyFont="1" applyBorder="1" applyAlignment="1"/>
    <xf numFmtId="4" fontId="10" fillId="0" borderId="32" xfId="0" applyNumberFormat="1" applyFont="1" applyBorder="1" applyAlignment="1"/>
    <xf numFmtId="0" fontId="19" fillId="16" borderId="34" xfId="0" applyNumberFormat="1" applyFont="1" applyFill="1" applyBorder="1" applyAlignment="1" applyProtection="1">
      <alignment vertical="center"/>
      <protection locked="0"/>
    </xf>
    <xf numFmtId="4" fontId="19" fillId="16" borderId="0" xfId="0" applyNumberFormat="1" applyFont="1" applyFill="1" applyBorder="1" applyAlignment="1" applyProtection="1">
      <protection locked="0"/>
    </xf>
    <xf numFmtId="4" fontId="19" fillId="16" borderId="23" xfId="0" applyNumberFormat="1" applyFont="1" applyFill="1" applyBorder="1" applyAlignment="1">
      <alignment horizontal="center"/>
    </xf>
    <xf numFmtId="0" fontId="19" fillId="3" borderId="34" xfId="0" applyNumberFormat="1" applyFont="1" applyFill="1" applyBorder="1" applyAlignment="1" applyProtection="1">
      <alignment vertical="center"/>
      <protection locked="0"/>
    </xf>
    <xf numFmtId="4" fontId="19" fillId="3" borderId="0" xfId="0" applyNumberFormat="1" applyFont="1" applyFill="1" applyBorder="1" applyAlignment="1" applyProtection="1">
      <protection locked="0"/>
    </xf>
    <xf numFmtId="4" fontId="19" fillId="16" borderId="34" xfId="0" applyNumberFormat="1" applyFont="1" applyFill="1" applyBorder="1" applyAlignment="1">
      <alignment horizontal="center"/>
    </xf>
    <xf numFmtId="4" fontId="19" fillId="16" borderId="0" xfId="0" applyNumberFormat="1" applyFont="1" applyFill="1" applyBorder="1" applyAlignment="1"/>
    <xf numFmtId="0" fontId="19" fillId="3" borderId="0" xfId="0" applyNumberFormat="1" applyFont="1" applyFill="1" applyBorder="1" applyAlignment="1" applyProtection="1">
      <alignment vertical="center"/>
      <protection locked="0"/>
    </xf>
    <xf numFmtId="4" fontId="10" fillId="3" borderId="0" xfId="0" applyNumberFormat="1" applyFont="1" applyFill="1" applyBorder="1" applyAlignment="1">
      <alignment horizontal="center"/>
    </xf>
    <xf numFmtId="4" fontId="19" fillId="3" borderId="0" xfId="0" applyNumberFormat="1" applyFont="1" applyFill="1" applyBorder="1" applyAlignment="1">
      <alignment horizontal="center"/>
    </xf>
    <xf numFmtId="0" fontId="10" fillId="0" borderId="47" xfId="0" applyNumberFormat="1" applyFont="1" applyBorder="1" applyAlignment="1" applyProtection="1">
      <protection locked="0"/>
    </xf>
    <xf numFmtId="0" fontId="22" fillId="0" borderId="33" xfId="0" applyNumberFormat="1" applyFont="1" applyBorder="1" applyAlignment="1" applyProtection="1">
      <alignment vertical="center"/>
      <protection locked="0"/>
    </xf>
    <xf numFmtId="0" fontId="22" fillId="0" borderId="33" xfId="0" applyNumberFormat="1" applyFont="1" applyBorder="1" applyAlignment="1" applyProtection="1">
      <alignment horizontal="left" vertical="top" wrapText="1"/>
      <protection locked="0"/>
    </xf>
    <xf numFmtId="0" fontId="30" fillId="0" borderId="0" xfId="0" applyNumberFormat="1" applyFont="1" applyBorder="1" applyAlignment="1" applyProtection="1">
      <alignment horizontal="left"/>
      <protection locked="0"/>
    </xf>
    <xf numFmtId="0" fontId="20" fillId="0" borderId="0" xfId="0" applyNumberFormat="1" applyFont="1" applyBorder="1" applyAlignment="1" applyProtection="1">
      <alignment horizontal="left" wrapText="1"/>
      <protection locked="0"/>
    </xf>
    <xf numFmtId="0" fontId="19" fillId="0" borderId="0" xfId="0" applyNumberFormat="1" applyFont="1" applyBorder="1" applyAlignment="1" applyProtection="1">
      <protection locked="0"/>
    </xf>
    <xf numFmtId="0" fontId="19" fillId="0" borderId="32" xfId="0" applyNumberFormat="1" applyFont="1" applyBorder="1" applyAlignment="1" applyProtection="1">
      <protection locked="0"/>
    </xf>
    <xf numFmtId="0" fontId="19" fillId="0" borderId="0" xfId="0" applyNumberFormat="1" applyFont="1" applyBorder="1" applyAlignment="1" applyProtection="1">
      <alignment horizontal="left"/>
      <protection locked="0"/>
    </xf>
    <xf numFmtId="0" fontId="19" fillId="0" borderId="0" xfId="0" applyNumberFormat="1" applyFont="1" applyBorder="1" applyAlignment="1" applyProtection="1">
      <alignment horizontal="centerContinuous"/>
      <protection locked="0"/>
    </xf>
    <xf numFmtId="0" fontId="31" fillId="0" borderId="32" xfId="0" applyNumberFormat="1" applyFont="1" applyBorder="1" applyAlignment="1" applyProtection="1">
      <protection locked="0"/>
    </xf>
    <xf numFmtId="0" fontId="21" fillId="0" borderId="0" xfId="0" applyNumberFormat="1" applyFont="1" applyBorder="1" applyAlignment="1" applyProtection="1">
      <alignment horizontal="centerContinuous" wrapText="1"/>
      <protection locked="0"/>
    </xf>
    <xf numFmtId="0" fontId="29" fillId="0" borderId="32" xfId="0" applyNumberFormat="1" applyFont="1" applyBorder="1" applyAlignment="1" applyProtection="1">
      <protection locked="0"/>
    </xf>
    <xf numFmtId="0" fontId="27" fillId="0" borderId="32" xfId="0" applyNumberFormat="1" applyFont="1" applyBorder="1" applyAlignment="1"/>
    <xf numFmtId="0" fontId="27" fillId="0" borderId="0" xfId="0" applyNumberFormat="1" applyFont="1" applyBorder="1" applyAlignment="1"/>
    <xf numFmtId="0" fontId="10" fillId="0" borderId="6" xfId="0" applyNumberFormat="1" applyFont="1" applyBorder="1" applyAlignment="1" applyProtection="1">
      <protection locked="0"/>
    </xf>
    <xf numFmtId="0" fontId="10" fillId="0" borderId="55" xfId="0" applyNumberFormat="1" applyFont="1" applyBorder="1" applyAlignment="1" applyProtection="1">
      <protection locked="0"/>
    </xf>
    <xf numFmtId="4" fontId="10" fillId="0" borderId="0" xfId="0" applyNumberFormat="1" applyFont="1" applyBorder="1" applyAlignment="1"/>
    <xf numFmtId="4" fontId="10" fillId="0" borderId="0" xfId="0" applyNumberFormat="1" applyFont="1" applyAlignment="1"/>
    <xf numFmtId="0" fontId="32" fillId="2" borderId="5" xfId="0" applyFont="1" applyFill="1" applyBorder="1" applyAlignment="1">
      <alignment horizontal="center" vertical="center"/>
    </xf>
    <xf numFmtId="0" fontId="32" fillId="13" borderId="27" xfId="0" applyFont="1" applyFill="1" applyBorder="1" applyAlignment="1">
      <alignment horizontal="center" vertical="center"/>
    </xf>
    <xf numFmtId="9" fontId="5" fillId="2" borderId="12" xfId="2" applyFont="1" applyFill="1" applyBorder="1" applyAlignment="1">
      <alignment horizontal="center" vertical="center"/>
    </xf>
    <xf numFmtId="165" fontId="5" fillId="0" borderId="3" xfId="1" applyNumberFormat="1" applyFont="1" applyFill="1" applyBorder="1" applyAlignment="1">
      <alignment horizontal="center" vertical="center"/>
    </xf>
    <xf numFmtId="0" fontId="32" fillId="2" borderId="2" xfId="0" applyFont="1" applyFill="1" applyBorder="1" applyAlignment="1">
      <alignment horizontal="center" vertical="center"/>
    </xf>
    <xf numFmtId="0" fontId="32" fillId="13" borderId="28" xfId="0" applyFont="1" applyFill="1" applyBorder="1" applyAlignment="1">
      <alignment horizontal="center" vertical="center"/>
    </xf>
    <xf numFmtId="0" fontId="32" fillId="2" borderId="4" xfId="0" applyFont="1" applyFill="1" applyBorder="1" applyAlignment="1">
      <alignment horizontal="center" vertical="center"/>
    </xf>
    <xf numFmtId="0" fontId="32" fillId="13" borderId="29" xfId="0" applyFont="1" applyFill="1" applyBorder="1" applyAlignment="1">
      <alignment horizontal="center" vertical="center"/>
    </xf>
    <xf numFmtId="3" fontId="0" fillId="4" borderId="2" xfId="0" applyNumberFormat="1" applyFill="1" applyBorder="1" applyAlignment="1">
      <alignment horizontal="center" vertical="center" wrapText="1"/>
    </xf>
    <xf numFmtId="0" fontId="9" fillId="0" borderId="8" xfId="0" applyNumberFormat="1" applyFont="1" applyBorder="1" applyAlignment="1" applyProtection="1">
      <alignment horizontal="left"/>
      <protection locked="0"/>
    </xf>
    <xf numFmtId="0" fontId="11" fillId="0" borderId="8" xfId="0" applyNumberFormat="1" applyFont="1" applyBorder="1" applyAlignment="1" applyProtection="1">
      <alignment horizontal="left"/>
      <protection locked="0"/>
    </xf>
    <xf numFmtId="2" fontId="9" fillId="4" borderId="7" xfId="0" applyNumberFormat="1" applyFont="1" applyFill="1" applyBorder="1" applyAlignment="1">
      <alignment horizontal="center" vertical="center" wrapText="1"/>
    </xf>
    <xf numFmtId="2" fontId="10" fillId="0" borderId="0" xfId="0" applyNumberFormat="1" applyFont="1" applyBorder="1" applyAlignment="1" applyProtection="1">
      <protection locked="0"/>
    </xf>
    <xf numFmtId="0" fontId="9" fillId="5" borderId="0" xfId="0" applyFont="1" applyFill="1" applyBorder="1" applyAlignment="1">
      <alignment horizontal="right" vertical="center" wrapText="1"/>
    </xf>
    <xf numFmtId="0" fontId="9" fillId="5" borderId="0" xfId="0" applyFont="1" applyFill="1" applyBorder="1" applyAlignment="1">
      <alignment horizontal="center" vertical="center" wrapText="1"/>
    </xf>
    <xf numFmtId="0" fontId="3" fillId="0" borderId="8" xfId="0" applyNumberFormat="1" applyFont="1" applyBorder="1" applyAlignment="1" applyProtection="1">
      <protection locked="0"/>
    </xf>
    <xf numFmtId="0" fontId="3" fillId="0" borderId="6" xfId="0" applyNumberFormat="1" applyFont="1" applyBorder="1" applyAlignment="1" applyProtection="1">
      <protection locked="0"/>
    </xf>
    <xf numFmtId="0" fontId="3" fillId="0" borderId="8" xfId="0" applyNumberFormat="1" applyFont="1" applyBorder="1" applyAlignment="1" applyProtection="1">
      <alignment horizontal="left"/>
      <protection locked="0"/>
    </xf>
    <xf numFmtId="0" fontId="11" fillId="0" borderId="0" xfId="0" applyNumberFormat="1" applyFont="1" applyBorder="1" applyAlignment="1" applyProtection="1">
      <alignment horizontal="left"/>
      <protection locked="0"/>
    </xf>
    <xf numFmtId="0" fontId="11" fillId="0" borderId="6" xfId="0" applyNumberFormat="1" applyFont="1" applyBorder="1" applyAlignment="1" applyProtection="1">
      <alignment horizontal="left"/>
      <protection locked="0"/>
    </xf>
    <xf numFmtId="0" fontId="5" fillId="0" borderId="8" xfId="0" applyNumberFormat="1" applyFont="1" applyBorder="1" applyAlignment="1" applyProtection="1">
      <protection locked="0"/>
    </xf>
    <xf numFmtId="0" fontId="9" fillId="0" borderId="8" xfId="0" applyNumberFormat="1" applyFont="1" applyBorder="1" applyAlignment="1" applyProtection="1">
      <protection locked="0"/>
    </xf>
    <xf numFmtId="0" fontId="9" fillId="6" borderId="2" xfId="0" applyFont="1" applyFill="1" applyBorder="1" applyAlignment="1">
      <alignment horizontal="center" vertical="center"/>
    </xf>
    <xf numFmtId="2" fontId="9" fillId="18" borderId="7" xfId="0" applyNumberFormat="1" applyFont="1" applyFill="1" applyBorder="1" applyAlignment="1">
      <alignment horizontal="center" vertical="center" wrapText="1"/>
    </xf>
    <xf numFmtId="0" fontId="12" fillId="0" borderId="59" xfId="0" applyFont="1" applyBorder="1"/>
    <xf numFmtId="0" fontId="12" fillId="0" borderId="21" xfId="0" applyFont="1" applyBorder="1" applyAlignment="1">
      <alignment horizontal="center"/>
    </xf>
    <xf numFmtId="0" fontId="0" fillId="0" borderId="59" xfId="0" applyBorder="1"/>
    <xf numFmtId="0" fontId="0" fillId="0" borderId="58" xfId="0" applyBorder="1"/>
    <xf numFmtId="0" fontId="9" fillId="5" borderId="57" xfId="0" applyFont="1" applyFill="1" applyBorder="1" applyAlignment="1">
      <alignment horizontal="center" vertical="center" wrapText="1"/>
    </xf>
    <xf numFmtId="0" fontId="0" fillId="5" borderId="57" xfId="0" applyFill="1" applyBorder="1"/>
    <xf numFmtId="0" fontId="9" fillId="5" borderId="20" xfId="0" applyFont="1" applyFill="1" applyBorder="1" applyAlignment="1">
      <alignment horizontal="center" vertical="center" wrapText="1"/>
    </xf>
    <xf numFmtId="0" fontId="33" fillId="0" borderId="59" xfId="0" applyFont="1" applyBorder="1" applyAlignment="1">
      <alignment vertical="center"/>
    </xf>
    <xf numFmtId="0" fontId="9" fillId="5" borderId="21" xfId="0" applyFont="1" applyFill="1" applyBorder="1" applyAlignment="1">
      <alignment horizontal="center" vertical="center" wrapText="1"/>
    </xf>
    <xf numFmtId="0" fontId="0" fillId="0" borderId="21" xfId="0" applyBorder="1"/>
    <xf numFmtId="0" fontId="35" fillId="0" borderId="59" xfId="0" applyFont="1" applyBorder="1" applyAlignment="1">
      <alignment vertical="center"/>
    </xf>
    <xf numFmtId="0" fontId="0" fillId="0" borderId="59" xfId="0" applyBorder="1" applyAlignment="1">
      <alignment horizontal="left"/>
    </xf>
    <xf numFmtId="0" fontId="9" fillId="0" borderId="0" xfId="0" applyFont="1" applyBorder="1" applyAlignment="1">
      <alignment horizontal="left" vertical="center" wrapText="1"/>
    </xf>
    <xf numFmtId="1" fontId="34" fillId="5" borderId="0" xfId="0" applyNumberFormat="1" applyFont="1" applyFill="1" applyBorder="1" applyAlignment="1">
      <alignment horizontal="center" vertical="center" wrapText="1"/>
    </xf>
    <xf numFmtId="0" fontId="9" fillId="4" borderId="7" xfId="0" applyFont="1" applyFill="1" applyBorder="1" applyAlignment="1">
      <alignment horizontal="center" vertical="center" wrapText="1"/>
    </xf>
    <xf numFmtId="9" fontId="6" fillId="0" borderId="0" xfId="0" applyNumberFormat="1" applyFont="1"/>
    <xf numFmtId="9" fontId="6" fillId="0" borderId="0" xfId="2" applyFont="1"/>
    <xf numFmtId="0" fontId="37" fillId="5" borderId="5" xfId="0" applyFont="1" applyFill="1" applyBorder="1" applyAlignment="1">
      <alignment horizontal="center" vertical="center" wrapText="1"/>
    </xf>
    <xf numFmtId="0" fontId="37" fillId="5" borderId="2" xfId="0" applyFont="1" applyFill="1" applyBorder="1" applyAlignment="1">
      <alignment horizontal="center" vertical="center" wrapText="1"/>
    </xf>
    <xf numFmtId="0" fontId="37" fillId="5" borderId="4" xfId="0" applyFont="1" applyFill="1" applyBorder="1" applyAlignment="1">
      <alignment horizontal="center" vertical="center" wrapText="1"/>
    </xf>
    <xf numFmtId="0" fontId="9" fillId="0" borderId="8" xfId="0" applyNumberFormat="1" applyFont="1" applyBorder="1" applyAlignment="1" applyProtection="1">
      <alignment horizontal="left"/>
      <protection locked="0"/>
    </xf>
    <xf numFmtId="0" fontId="5" fillId="0" borderId="6" xfId="0" applyNumberFormat="1" applyFont="1" applyBorder="1" applyAlignment="1" applyProtection="1">
      <alignment horizontal="left"/>
      <protection locked="0"/>
    </xf>
    <xf numFmtId="0" fontId="20" fillId="3" borderId="1" xfId="0" applyNumberFormat="1" applyFont="1" applyFill="1" applyBorder="1" applyAlignment="1" applyProtection="1">
      <alignment horizontal="right"/>
      <protection locked="0"/>
    </xf>
    <xf numFmtId="0" fontId="3" fillId="0" borderId="6" xfId="0" applyNumberFormat="1" applyFont="1" applyBorder="1" applyAlignment="1" applyProtection="1">
      <alignment horizontal="left"/>
      <protection locked="0"/>
    </xf>
    <xf numFmtId="0" fontId="9" fillId="8" borderId="13" xfId="0" applyFont="1" applyFill="1" applyBorder="1" applyAlignment="1"/>
    <xf numFmtId="0" fontId="9" fillId="8" borderId="12" xfId="0" applyFont="1" applyFill="1" applyBorder="1" applyAlignment="1"/>
    <xf numFmtId="0" fontId="5" fillId="8" borderId="3" xfId="0" applyFont="1" applyFill="1" applyBorder="1" applyAlignment="1"/>
    <xf numFmtId="0" fontId="30" fillId="0" borderId="0" xfId="0" applyNumberFormat="1" applyFont="1" applyBorder="1" applyAlignment="1" applyProtection="1">
      <alignment horizontal="left"/>
      <protection locked="0"/>
    </xf>
    <xf numFmtId="0" fontId="22" fillId="15" borderId="42" xfId="0" applyNumberFormat="1" applyFont="1" applyFill="1" applyBorder="1" applyAlignment="1" applyProtection="1">
      <alignment horizontal="center"/>
      <protection locked="0"/>
    </xf>
    <xf numFmtId="0" fontId="22" fillId="3" borderId="33" xfId="0" applyNumberFormat="1" applyFont="1" applyFill="1" applyBorder="1" applyAlignment="1" applyProtection="1">
      <alignment horizontal="left"/>
      <protection locked="0"/>
    </xf>
    <xf numFmtId="0" fontId="22" fillId="15" borderId="42" xfId="0" applyNumberFormat="1" applyFont="1" applyFill="1" applyBorder="1" applyAlignment="1" applyProtection="1">
      <alignment horizontal="center" vertical="center"/>
      <protection locked="0"/>
    </xf>
    <xf numFmtId="0" fontId="22" fillId="3" borderId="33" xfId="0" applyNumberFormat="1" applyFont="1" applyFill="1" applyBorder="1" applyAlignment="1" applyProtection="1">
      <alignment horizontal="center" vertical="center"/>
      <protection locked="0"/>
    </xf>
    <xf numFmtId="0" fontId="22" fillId="3" borderId="33" xfId="0" applyNumberFormat="1" applyFont="1" applyFill="1" applyBorder="1" applyAlignment="1" applyProtection="1">
      <alignment horizontal="center"/>
      <protection locked="0"/>
    </xf>
    <xf numFmtId="0" fontId="22" fillId="15" borderId="45" xfId="0" applyNumberFormat="1" applyFont="1" applyFill="1" applyBorder="1" applyAlignment="1">
      <alignment horizontal="center" vertical="center"/>
    </xf>
    <xf numFmtId="0" fontId="22" fillId="16" borderId="46" xfId="0" applyNumberFormat="1" applyFont="1" applyFill="1" applyBorder="1" applyAlignment="1">
      <alignment horizontal="center" vertical="center"/>
    </xf>
    <xf numFmtId="4" fontId="26" fillId="15" borderId="42" xfId="0" applyNumberFormat="1" applyFont="1" applyFill="1" applyBorder="1" applyAlignment="1" applyProtection="1">
      <protection locked="0"/>
    </xf>
    <xf numFmtId="4" fontId="22" fillId="16" borderId="48" xfId="0" applyNumberFormat="1" applyFont="1" applyFill="1" applyBorder="1" applyAlignment="1" applyProtection="1">
      <protection locked="0"/>
    </xf>
    <xf numFmtId="4" fontId="20" fillId="16" borderId="49" xfId="0" applyNumberFormat="1" applyFont="1" applyFill="1" applyBorder="1" applyAlignment="1"/>
    <xf numFmtId="4" fontId="19" fillId="16" borderId="54" xfId="0" applyNumberFormat="1" applyFont="1" applyFill="1" applyBorder="1" applyAlignment="1"/>
    <xf numFmtId="4" fontId="19" fillId="16" borderId="54" xfId="0" applyNumberFormat="1" applyFont="1" applyFill="1" applyBorder="1" applyAlignment="1">
      <alignment horizontal="center"/>
    </xf>
    <xf numFmtId="4" fontId="19" fillId="16" borderId="48" xfId="0" applyNumberFormat="1" applyFont="1" applyFill="1" applyBorder="1" applyAlignment="1">
      <alignment horizontal="center"/>
    </xf>
    <xf numFmtId="4" fontId="19" fillId="16" borderId="0" xfId="0" applyNumberFormat="1" applyFont="1" applyFill="1" applyBorder="1" applyAlignment="1">
      <alignment horizontal="center"/>
    </xf>
    <xf numFmtId="4" fontId="21" fillId="16" borderId="53" xfId="0" applyNumberFormat="1" applyFont="1" applyFill="1" applyBorder="1" applyAlignment="1"/>
    <xf numFmtId="2" fontId="19" fillId="16" borderId="7" xfId="0" applyNumberFormat="1" applyFont="1" applyFill="1" applyBorder="1" applyAlignment="1"/>
    <xf numFmtId="0" fontId="38" fillId="0" borderId="5" xfId="0" applyFont="1" applyBorder="1" applyAlignment="1">
      <alignment horizontal="left" vertical="top" wrapText="1"/>
    </xf>
    <xf numFmtId="0" fontId="6" fillId="0" borderId="30" xfId="0" applyFont="1" applyBorder="1" applyAlignment="1">
      <alignment horizontal="center" vertical="center" wrapText="1"/>
    </xf>
    <xf numFmtId="0" fontId="8" fillId="0" borderId="1" xfId="0" applyFont="1" applyBorder="1" applyAlignment="1">
      <alignment horizontal="left" vertical="top" wrapText="1"/>
    </xf>
    <xf numFmtId="0" fontId="16" fillId="0" borderId="1" xfId="0" applyFont="1" applyBorder="1"/>
    <xf numFmtId="0" fontId="37" fillId="5" borderId="1" xfId="0" applyFont="1" applyFill="1" applyBorder="1" applyAlignment="1">
      <alignment horizontal="center" vertical="center" wrapText="1"/>
    </xf>
    <xf numFmtId="0" fontId="32" fillId="2" borderId="1" xfId="0" applyFont="1" applyFill="1" applyBorder="1" applyAlignment="1">
      <alignment horizontal="center" vertical="center"/>
    </xf>
    <xf numFmtId="0" fontId="32" fillId="13" borderId="64" xfId="0" applyFont="1" applyFill="1" applyBorder="1" applyAlignment="1">
      <alignment horizontal="center" vertical="center"/>
    </xf>
    <xf numFmtId="9" fontId="5" fillId="2" borderId="63" xfId="2" applyFont="1" applyFill="1" applyBorder="1" applyAlignment="1">
      <alignment horizontal="center" vertical="center"/>
    </xf>
    <xf numFmtId="165" fontId="5" fillId="0" borderId="62" xfId="1" applyNumberFormat="1" applyFont="1" applyFill="1" applyBorder="1" applyAlignment="1">
      <alignment horizontal="center" vertical="center"/>
    </xf>
    <xf numFmtId="0" fontId="3" fillId="0" borderId="2" xfId="0" applyFont="1" applyBorder="1" applyAlignment="1">
      <alignment horizontal="left" vertical="top" wrapText="1"/>
    </xf>
    <xf numFmtId="0" fontId="6" fillId="0" borderId="5" xfId="0" applyFont="1" applyBorder="1" applyAlignment="1">
      <alignment horizontal="center" vertical="center" wrapText="1"/>
    </xf>
    <xf numFmtId="0" fontId="16" fillId="0" borderId="67" xfId="0" applyFont="1" applyBorder="1"/>
    <xf numFmtId="0" fontId="32" fillId="13" borderId="16" xfId="0" applyFont="1" applyFill="1" applyBorder="1" applyAlignment="1">
      <alignment horizontal="center" vertical="center"/>
    </xf>
    <xf numFmtId="165" fontId="5" fillId="0" borderId="68" xfId="1" applyNumberFormat="1" applyFont="1" applyFill="1" applyBorder="1" applyAlignment="1">
      <alignment horizontal="center" vertical="center"/>
    </xf>
    <xf numFmtId="0" fontId="6" fillId="0" borderId="4" xfId="0" applyFont="1" applyBorder="1" applyAlignment="1">
      <alignment horizontal="center" vertical="center" wrapText="1"/>
    </xf>
    <xf numFmtId="0" fontId="6" fillId="0" borderId="4" xfId="0" applyFont="1" applyBorder="1" applyAlignment="1">
      <alignment horizontal="left" vertical="top" wrapText="1"/>
    </xf>
    <xf numFmtId="165" fontId="5" fillId="0" borderId="69" xfId="1" applyNumberFormat="1" applyFont="1" applyFill="1" applyBorder="1" applyAlignment="1">
      <alignment horizontal="center" vertical="center"/>
    </xf>
    <xf numFmtId="49" fontId="8" fillId="0" borderId="1" xfId="0" applyNumberFormat="1" applyFont="1" applyBorder="1" applyAlignment="1">
      <alignment horizontal="left" vertical="top" wrapText="1"/>
    </xf>
    <xf numFmtId="49" fontId="8" fillId="0" borderId="5" xfId="0" applyNumberFormat="1" applyFont="1" applyBorder="1" applyAlignment="1">
      <alignment horizontal="left" vertical="top" wrapText="1"/>
    </xf>
    <xf numFmtId="49" fontId="38" fillId="0" borderId="5"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39" fillId="0" borderId="2" xfId="0" applyNumberFormat="1" applyFont="1" applyBorder="1" applyAlignment="1">
      <alignment horizontal="left" vertical="top" wrapText="1"/>
    </xf>
    <xf numFmtId="49" fontId="8" fillId="0" borderId="4" xfId="0" applyNumberFormat="1" applyFont="1" applyBorder="1" applyAlignment="1">
      <alignment horizontal="left" vertical="top" wrapText="1"/>
    </xf>
    <xf numFmtId="0" fontId="6" fillId="5" borderId="24" xfId="0" applyFont="1" applyFill="1" applyBorder="1" applyAlignment="1">
      <alignment vertical="top" wrapText="1"/>
    </xf>
    <xf numFmtId="49" fontId="6" fillId="0" borderId="2" xfId="0" applyNumberFormat="1" applyFont="1" applyBorder="1" applyAlignment="1">
      <alignment horizontal="left" vertical="top" wrapText="1"/>
    </xf>
    <xf numFmtId="49" fontId="6" fillId="5" borderId="24" xfId="0" applyNumberFormat="1" applyFont="1" applyFill="1" applyBorder="1" applyAlignment="1">
      <alignment vertical="top" wrapText="1"/>
    </xf>
    <xf numFmtId="49" fontId="6" fillId="0" borderId="5" xfId="0" applyNumberFormat="1" applyFont="1" applyBorder="1" applyAlignment="1">
      <alignment horizontal="left" vertical="top" wrapText="1"/>
    </xf>
    <xf numFmtId="49" fontId="0" fillId="8" borderId="61" xfId="0" applyNumberFormat="1" applyFill="1" applyBorder="1" applyAlignment="1">
      <alignment vertical="top" wrapText="1"/>
    </xf>
    <xf numFmtId="49" fontId="0" fillId="8" borderId="0" xfId="0" applyNumberFormat="1" applyFill="1" applyBorder="1" applyAlignment="1">
      <alignment vertical="top" wrapText="1"/>
    </xf>
    <xf numFmtId="49" fontId="0" fillId="8" borderId="9" xfId="0" applyNumberFormat="1" applyFill="1" applyBorder="1" applyAlignment="1">
      <alignment vertical="top" wrapText="1"/>
    </xf>
    <xf numFmtId="49" fontId="0" fillId="8" borderId="62" xfId="0" applyNumberFormat="1" applyFill="1" applyBorder="1" applyAlignment="1">
      <alignment vertical="top" wrapText="1"/>
    </xf>
    <xf numFmtId="49" fontId="0" fillId="8" borderId="6" xfId="0" applyNumberFormat="1" applyFill="1" applyBorder="1" applyAlignment="1">
      <alignment vertical="top" wrapText="1"/>
    </xf>
    <xf numFmtId="49" fontId="0" fillId="8" borderId="63" xfId="0" applyNumberFormat="1" applyFill="1" applyBorder="1" applyAlignment="1">
      <alignment vertical="top" wrapText="1"/>
    </xf>
    <xf numFmtId="49" fontId="6" fillId="5" borderId="25" xfId="0" applyNumberFormat="1" applyFont="1" applyFill="1" applyBorder="1" applyAlignment="1">
      <alignment horizontal="left" vertical="top" wrapText="1"/>
    </xf>
    <xf numFmtId="49" fontId="6" fillId="0" borderId="5" xfId="0" applyNumberFormat="1" applyFont="1" applyFill="1" applyBorder="1" applyAlignment="1">
      <alignment horizontal="left" vertical="top" wrapText="1"/>
    </xf>
    <xf numFmtId="0" fontId="3" fillId="0" borderId="23" xfId="0" applyFont="1" applyBorder="1" applyAlignment="1">
      <alignment horizontal="center" vertical="center" textRotation="90" wrapText="1"/>
    </xf>
    <xf numFmtId="0" fontId="6" fillId="0" borderId="70" xfId="0" applyFont="1" applyBorder="1" applyAlignment="1">
      <alignment horizontal="left" vertical="top" wrapText="1"/>
    </xf>
    <xf numFmtId="0" fontId="16" fillId="0" borderId="70" xfId="0" applyFont="1" applyBorder="1"/>
    <xf numFmtId="0" fontId="6" fillId="0" borderId="70" xfId="0" applyFont="1" applyBorder="1" applyAlignment="1">
      <alignment horizontal="center" vertical="center" wrapText="1"/>
    </xf>
    <xf numFmtId="0" fontId="6" fillId="0" borderId="5" xfId="0" applyFont="1" applyBorder="1" applyAlignment="1">
      <alignment horizontal="left" vertical="top" wrapText="1"/>
    </xf>
    <xf numFmtId="0" fontId="37" fillId="5" borderId="67" xfId="0" applyFont="1" applyFill="1" applyBorder="1" applyAlignment="1">
      <alignment horizontal="center" vertical="center" wrapText="1"/>
    </xf>
    <xf numFmtId="0" fontId="32" fillId="2" borderId="67" xfId="0" applyFont="1" applyFill="1" applyBorder="1" applyAlignment="1">
      <alignment horizontal="center" vertical="center"/>
    </xf>
    <xf numFmtId="0" fontId="16" fillId="0" borderId="0" xfId="0" applyFont="1" applyBorder="1" applyAlignment="1">
      <alignment vertical="center"/>
    </xf>
    <xf numFmtId="9" fontId="6" fillId="0" borderId="0" xfId="0" applyNumberFormat="1" applyFont="1" applyAlignment="1">
      <alignment vertical="center"/>
    </xf>
    <xf numFmtId="9" fontId="6" fillId="0" borderId="0" xfId="2" applyFont="1" applyAlignment="1">
      <alignment vertical="center"/>
    </xf>
    <xf numFmtId="0" fontId="6" fillId="0" borderId="0" xfId="0" applyFont="1" applyAlignment="1">
      <alignment vertical="center"/>
    </xf>
    <xf numFmtId="0" fontId="37" fillId="6" borderId="74" xfId="0" applyFont="1" applyFill="1" applyBorder="1" applyAlignment="1">
      <alignment horizontal="center" vertical="center" wrapText="1"/>
    </xf>
    <xf numFmtId="0" fontId="37" fillId="6" borderId="65" xfId="0" applyFont="1" applyFill="1" applyBorder="1" applyAlignment="1">
      <alignment horizontal="center" vertical="center" wrapText="1"/>
    </xf>
    <xf numFmtId="0" fontId="6" fillId="6" borderId="72" xfId="0" applyFont="1" applyFill="1" applyBorder="1" applyAlignment="1">
      <alignment horizontal="center" wrapText="1"/>
    </xf>
    <xf numFmtId="0" fontId="5" fillId="6" borderId="70" xfId="0" applyFont="1" applyFill="1" applyBorder="1" applyAlignment="1">
      <alignment horizontal="center" wrapText="1"/>
    </xf>
    <xf numFmtId="0" fontId="5" fillId="4" borderId="70" xfId="0" applyFont="1" applyFill="1" applyBorder="1" applyAlignment="1">
      <alignment horizontal="center" wrapText="1"/>
    </xf>
    <xf numFmtId="0" fontId="5" fillId="13" borderId="70" xfId="0" applyFont="1" applyFill="1" applyBorder="1" applyAlignment="1">
      <alignment horizontal="center" vertical="center" wrapText="1"/>
    </xf>
    <xf numFmtId="0" fontId="5" fillId="13" borderId="71" xfId="0" applyFont="1" applyFill="1" applyBorder="1" applyAlignment="1">
      <alignment horizontal="center" vertical="center" wrapText="1"/>
    </xf>
    <xf numFmtId="0" fontId="6" fillId="0" borderId="73" xfId="0" applyFont="1" applyBorder="1"/>
    <xf numFmtId="0" fontId="6" fillId="0" borderId="57" xfId="0" applyFont="1" applyBorder="1"/>
    <xf numFmtId="0" fontId="7" fillId="0" borderId="57" xfId="0" applyFont="1" applyBorder="1" applyAlignment="1">
      <alignment wrapText="1"/>
    </xf>
    <xf numFmtId="0" fontId="3" fillId="0" borderId="67" xfId="0" applyFont="1" applyBorder="1" applyAlignment="1">
      <alignment horizontal="center" vertical="top" wrapText="1"/>
    </xf>
    <xf numFmtId="0" fontId="3" fillId="5" borderId="67" xfId="0" applyFont="1" applyFill="1" applyBorder="1" applyAlignment="1">
      <alignment horizontal="center" vertical="top" wrapText="1"/>
    </xf>
    <xf numFmtId="0" fontId="3" fillId="0" borderId="16" xfId="0" applyFont="1" applyBorder="1" applyAlignment="1">
      <alignment horizontal="center" vertical="top" wrapText="1"/>
    </xf>
    <xf numFmtId="0" fontId="37" fillId="6" borderId="7" xfId="0" applyFont="1" applyFill="1" applyBorder="1" applyAlignment="1">
      <alignment horizontal="center" vertical="center" wrapText="1"/>
    </xf>
    <xf numFmtId="0" fontId="37" fillId="6" borderId="14" xfId="0" applyFont="1" applyFill="1" applyBorder="1" applyAlignment="1">
      <alignment horizontal="center" vertical="center" wrapText="1"/>
    </xf>
    <xf numFmtId="0" fontId="5" fillId="5" borderId="23" xfId="0" applyFont="1" applyFill="1" applyBorder="1" applyAlignment="1">
      <alignment vertical="center"/>
    </xf>
    <xf numFmtId="0" fontId="5" fillId="5" borderId="56" xfId="0" applyFont="1" applyFill="1" applyBorder="1" applyAlignment="1">
      <alignment vertical="center"/>
    </xf>
    <xf numFmtId="1" fontId="5" fillId="8" borderId="70" xfId="0" applyNumberFormat="1" applyFont="1" applyFill="1" applyBorder="1" applyAlignment="1">
      <alignment horizontal="center" vertical="center" wrapText="1"/>
    </xf>
    <xf numFmtId="1" fontId="37" fillId="6" borderId="74" xfId="0" applyNumberFormat="1" applyFont="1" applyFill="1" applyBorder="1" applyAlignment="1">
      <alignment horizontal="center" vertical="center" wrapText="1"/>
    </xf>
    <xf numFmtId="0" fontId="1" fillId="0" borderId="0" xfId="0" applyFont="1" applyAlignment="1">
      <alignment horizontal="right"/>
    </xf>
    <xf numFmtId="0" fontId="1" fillId="0" borderId="0" xfId="0" applyFont="1" applyAlignment="1">
      <alignment horizontal="right" vertical="top"/>
    </xf>
    <xf numFmtId="0" fontId="1" fillId="0" borderId="0" xfId="0" applyFont="1"/>
    <xf numFmtId="0" fontId="0" fillId="0" borderId="0" xfId="0" applyAlignment="1">
      <alignment horizontal="center"/>
    </xf>
    <xf numFmtId="0" fontId="16" fillId="0" borderId="0" xfId="0" applyFont="1" applyAlignment="1">
      <alignment vertical="center"/>
    </xf>
    <xf numFmtId="0" fontId="16" fillId="0" borderId="7" xfId="0" applyFont="1" applyBorder="1" applyAlignment="1">
      <alignment vertical="center" wrapText="1"/>
    </xf>
    <xf numFmtId="0" fontId="16" fillId="0" borderId="54" xfId="0" applyFont="1" applyBorder="1" applyAlignment="1">
      <alignment vertical="center" wrapText="1"/>
    </xf>
    <xf numFmtId="0" fontId="16" fillId="0" borderId="11" xfId="0" applyFont="1" applyBorder="1" applyAlignment="1">
      <alignment vertical="center" wrapText="1"/>
    </xf>
    <xf numFmtId="0" fontId="16" fillId="0" borderId="22" xfId="0" applyFont="1" applyBorder="1" applyAlignment="1">
      <alignment vertical="center" wrapText="1"/>
    </xf>
    <xf numFmtId="0" fontId="43" fillId="0" borderId="0" xfId="0" applyFont="1" applyAlignment="1">
      <alignment vertical="center"/>
    </xf>
    <xf numFmtId="9" fontId="16" fillId="0" borderId="22" xfId="0" applyNumberFormat="1" applyFont="1" applyBorder="1" applyAlignment="1">
      <alignment horizontal="left" vertical="center" wrapText="1"/>
    </xf>
    <xf numFmtId="0" fontId="0" fillId="0" borderId="73" xfId="0" applyBorder="1"/>
    <xf numFmtId="0" fontId="9" fillId="0" borderId="57" xfId="0" applyFont="1" applyBorder="1"/>
    <xf numFmtId="0" fontId="0" fillId="0" borderId="57" xfId="0" applyBorder="1"/>
    <xf numFmtId="0" fontId="0" fillId="0" borderId="20" xfId="0" applyBorder="1" applyAlignment="1">
      <alignment horizontal="center"/>
    </xf>
    <xf numFmtId="0" fontId="0" fillId="0" borderId="21" xfId="0" applyBorder="1" applyAlignment="1">
      <alignment horizontal="center"/>
    </xf>
    <xf numFmtId="0" fontId="9" fillId="0" borderId="0" xfId="0" applyFont="1" applyBorder="1"/>
    <xf numFmtId="0" fontId="1" fillId="0" borderId="59" xfId="0" applyFont="1" applyBorder="1" applyAlignment="1">
      <alignment horizontal="right"/>
    </xf>
    <xf numFmtId="0" fontId="42" fillId="0" borderId="0" xfId="0" applyFont="1" applyBorder="1"/>
    <xf numFmtId="0" fontId="1" fillId="0" borderId="59" xfId="0" applyFont="1" applyBorder="1" applyAlignment="1">
      <alignment horizontal="right" vertical="top"/>
    </xf>
    <xf numFmtId="0" fontId="9" fillId="0" borderId="0" xfId="0" applyFont="1" applyBorder="1" applyAlignment="1">
      <alignment wrapText="1"/>
    </xf>
    <xf numFmtId="0" fontId="1" fillId="0" borderId="0" xfId="0" applyFont="1" applyBorder="1" applyAlignment="1">
      <alignment wrapText="1"/>
    </xf>
    <xf numFmtId="0" fontId="0" fillId="0" borderId="19" xfId="0" applyBorder="1"/>
    <xf numFmtId="0" fontId="9" fillId="0" borderId="22" xfId="0" applyFont="1" applyBorder="1" applyAlignment="1">
      <alignment horizontal="center"/>
    </xf>
    <xf numFmtId="0" fontId="9" fillId="0" borderId="73" xfId="0" applyFont="1" applyBorder="1"/>
    <xf numFmtId="0" fontId="9" fillId="0" borderId="8" xfId="0" applyFont="1" applyBorder="1"/>
    <xf numFmtId="0" fontId="0" fillId="0" borderId="61" xfId="0" applyBorder="1"/>
    <xf numFmtId="0" fontId="9" fillId="0" borderId="61" xfId="0" applyFont="1" applyBorder="1" applyAlignment="1">
      <alignment wrapText="1"/>
    </xf>
    <xf numFmtId="0" fontId="0" fillId="0" borderId="62" xfId="0" applyBorder="1"/>
    <xf numFmtId="0" fontId="0" fillId="0" borderId="77" xfId="0" applyBorder="1"/>
    <xf numFmtId="0" fontId="0" fillId="0" borderId="22" xfId="0" applyBorder="1" applyAlignment="1">
      <alignment horizontal="center"/>
    </xf>
    <xf numFmtId="0" fontId="9" fillId="0" borderId="10" xfId="0" applyFont="1" applyBorder="1" applyAlignment="1">
      <alignment wrapText="1"/>
    </xf>
    <xf numFmtId="0" fontId="9" fillId="0" borderId="8" xfId="0" applyFont="1" applyBorder="1" applyAlignment="1">
      <alignment wrapText="1"/>
    </xf>
    <xf numFmtId="0" fontId="1" fillId="0" borderId="6" xfId="0" applyFont="1" applyBorder="1" applyAlignment="1">
      <alignment wrapText="1"/>
    </xf>
    <xf numFmtId="0" fontId="9" fillId="0" borderId="62" xfId="0" applyFont="1" applyBorder="1" applyAlignment="1">
      <alignment wrapText="1"/>
    </xf>
    <xf numFmtId="0" fontId="0" fillId="0" borderId="10" xfId="0" applyBorder="1"/>
    <xf numFmtId="0" fontId="1" fillId="0" borderId="8" xfId="0" applyFont="1" applyBorder="1" applyAlignment="1">
      <alignment wrapText="1"/>
    </xf>
    <xf numFmtId="0" fontId="1" fillId="0" borderId="6" xfId="0" applyFont="1" applyBorder="1"/>
    <xf numFmtId="0" fontId="9" fillId="0" borderId="73" xfId="0" applyFont="1" applyBorder="1" applyAlignment="1">
      <alignment wrapText="1"/>
    </xf>
    <xf numFmtId="0" fontId="9" fillId="0" borderId="68" xfId="0" applyFont="1" applyBorder="1" applyAlignment="1">
      <alignment wrapText="1"/>
    </xf>
    <xf numFmtId="0" fontId="9" fillId="0" borderId="59" xfId="0" applyFont="1" applyBorder="1" applyAlignment="1">
      <alignment wrapText="1"/>
    </xf>
    <xf numFmtId="0" fontId="0" fillId="0" borderId="76" xfId="0" applyBorder="1" applyAlignment="1">
      <alignment horizontal="center"/>
    </xf>
    <xf numFmtId="0" fontId="0" fillId="0" borderId="75" xfId="0" applyBorder="1" applyAlignment="1">
      <alignment horizontal="center"/>
    </xf>
    <xf numFmtId="0" fontId="9" fillId="0" borderId="19" xfId="0" applyFont="1" applyBorder="1"/>
    <xf numFmtId="0" fontId="9" fillId="0" borderId="77" xfId="0" applyFont="1" applyBorder="1"/>
    <xf numFmtId="0" fontId="1" fillId="0" borderId="58" xfId="0" applyFont="1" applyBorder="1" applyAlignment="1">
      <alignment wrapText="1"/>
    </xf>
    <xf numFmtId="0" fontId="9" fillId="0" borderId="68" xfId="0" applyFont="1" applyBorder="1"/>
    <xf numFmtId="0" fontId="9" fillId="0" borderId="57" xfId="0" applyFont="1" applyBorder="1" applyAlignment="1">
      <alignment wrapText="1"/>
    </xf>
    <xf numFmtId="0" fontId="1" fillId="0" borderId="54" xfId="0" applyFont="1" applyBorder="1" applyAlignment="1">
      <alignment horizontal="center" wrapText="1"/>
    </xf>
    <xf numFmtId="0" fontId="42" fillId="0" borderId="59" xfId="0" applyFont="1" applyBorder="1"/>
    <xf numFmtId="0" fontId="3" fillId="0" borderId="57" xfId="0" applyFont="1" applyBorder="1"/>
    <xf numFmtId="0" fontId="9" fillId="0" borderId="59" xfId="0" applyFont="1" applyBorder="1"/>
    <xf numFmtId="0" fontId="1" fillId="0" borderId="6" xfId="0" applyFont="1" applyBorder="1" applyAlignment="1">
      <alignment horizontal="left" vertical="top" wrapText="1"/>
    </xf>
    <xf numFmtId="2" fontId="11" fillId="12" borderId="30" xfId="0" applyNumberFormat="1" applyFont="1" applyFill="1" applyBorder="1" applyAlignment="1">
      <alignment horizontal="center" vertical="center"/>
    </xf>
    <xf numFmtId="2" fontId="0" fillId="5" borderId="0" xfId="0" applyNumberFormat="1" applyFill="1" applyAlignment="1">
      <alignment horizontal="right"/>
    </xf>
    <xf numFmtId="2" fontId="0" fillId="5" borderId="0" xfId="0" applyNumberFormat="1" applyFill="1"/>
    <xf numFmtId="2" fontId="3" fillId="0" borderId="70" xfId="0" applyNumberFormat="1" applyFont="1" applyBorder="1" applyAlignment="1">
      <alignment horizontal="center" vertical="top" wrapText="1"/>
    </xf>
    <xf numFmtId="2" fontId="37" fillId="6" borderId="74" xfId="0" applyNumberFormat="1" applyFont="1" applyFill="1" applyBorder="1" applyAlignment="1">
      <alignment horizontal="center" vertical="center" wrapText="1"/>
    </xf>
    <xf numFmtId="2" fontId="37" fillId="6" borderId="65" xfId="0" applyNumberFormat="1" applyFont="1" applyFill="1" applyBorder="1" applyAlignment="1">
      <alignment horizontal="center" vertical="center" wrapText="1"/>
    </xf>
    <xf numFmtId="2" fontId="5" fillId="13" borderId="70" xfId="0" applyNumberFormat="1" applyFont="1" applyFill="1" applyBorder="1" applyAlignment="1">
      <alignment horizontal="center" vertical="center" wrapText="1"/>
    </xf>
    <xf numFmtId="2" fontId="9" fillId="5" borderId="0" xfId="0" applyNumberFormat="1" applyFont="1" applyFill="1" applyAlignment="1">
      <alignment horizontal="right"/>
    </xf>
    <xf numFmtId="2" fontId="0" fillId="0" borderId="0" xfId="0" applyNumberFormat="1" applyAlignment="1">
      <alignment horizontal="right"/>
    </xf>
    <xf numFmtId="0" fontId="0" fillId="0" borderId="0" xfId="0" applyFill="1"/>
    <xf numFmtId="165" fontId="37" fillId="6" borderId="74" xfId="0" applyNumberFormat="1" applyFont="1" applyFill="1" applyBorder="1" applyAlignment="1">
      <alignment horizontal="center" vertical="center" wrapText="1"/>
    </xf>
    <xf numFmtId="3" fontId="0" fillId="0" borderId="0" xfId="0" applyNumberFormat="1"/>
    <xf numFmtId="0" fontId="3" fillId="9" borderId="23" xfId="0" applyFont="1" applyFill="1" applyBorder="1" applyAlignment="1">
      <alignment vertical="center"/>
    </xf>
    <xf numFmtId="0" fontId="3" fillId="9" borderId="56" xfId="0" applyFont="1" applyFill="1" applyBorder="1" applyAlignment="1">
      <alignment vertical="center"/>
    </xf>
    <xf numFmtId="0" fontId="3" fillId="9" borderId="54" xfId="0" applyFont="1" applyFill="1" applyBorder="1" applyAlignment="1">
      <alignment vertical="center"/>
    </xf>
    <xf numFmtId="0" fontId="5" fillId="0" borderId="6" xfId="0" applyNumberFormat="1" applyFont="1" applyBorder="1" applyAlignment="1" applyProtection="1">
      <alignment horizontal="left" wrapText="1"/>
      <protection locked="0"/>
    </xf>
    <xf numFmtId="0" fontId="5" fillId="0" borderId="6" xfId="0" applyNumberFormat="1" applyFont="1" applyBorder="1" applyAlignment="1" applyProtection="1">
      <alignment horizontal="left" vertical="center" wrapText="1"/>
      <protection locked="0"/>
    </xf>
    <xf numFmtId="0" fontId="5" fillId="3" borderId="0" xfId="0" applyFont="1" applyFill="1" applyAlignment="1">
      <alignment horizontal="center"/>
    </xf>
    <xf numFmtId="0" fontId="9" fillId="0" borderId="59" xfId="0" applyFont="1" applyBorder="1" applyAlignment="1">
      <alignment horizontal="left" vertical="center" wrapText="1"/>
    </xf>
    <xf numFmtId="0" fontId="9" fillId="0" borderId="21" xfId="0" applyFont="1" applyBorder="1" applyAlignment="1">
      <alignment horizontal="left" vertical="center" wrapText="1"/>
    </xf>
    <xf numFmtId="0" fontId="9" fillId="0" borderId="19" xfId="0" applyFont="1" applyBorder="1" applyAlignment="1">
      <alignment horizontal="left" vertical="center" wrapText="1"/>
    </xf>
    <xf numFmtId="0" fontId="9" fillId="0" borderId="22" xfId="0" applyFont="1" applyBorder="1" applyAlignment="1">
      <alignment horizontal="left" vertical="center" wrapText="1"/>
    </xf>
    <xf numFmtId="0" fontId="9" fillId="0" borderId="58" xfId="0" applyFont="1" applyBorder="1" applyAlignment="1">
      <alignment horizontal="left" vertical="center" wrapText="1"/>
    </xf>
    <xf numFmtId="0" fontId="36" fillId="19" borderId="23" xfId="0" applyFont="1" applyFill="1" applyBorder="1" applyAlignment="1">
      <alignment horizontal="center" vertical="center"/>
    </xf>
    <xf numFmtId="0" fontId="36" fillId="19" borderId="56" xfId="0" applyFont="1" applyFill="1" applyBorder="1" applyAlignment="1">
      <alignment horizontal="center" vertical="center"/>
    </xf>
    <xf numFmtId="0" fontId="36" fillId="19" borderId="54" xfId="0" applyFont="1" applyFill="1" applyBorder="1" applyAlignment="1">
      <alignment horizontal="center" vertical="center"/>
    </xf>
    <xf numFmtId="0" fontId="36" fillId="19" borderId="23" xfId="0" applyFont="1" applyFill="1" applyBorder="1" applyAlignment="1">
      <alignment horizontal="left" vertical="center"/>
    </xf>
    <xf numFmtId="0" fontId="36" fillId="19" borderId="56" xfId="0" applyFont="1" applyFill="1" applyBorder="1" applyAlignment="1">
      <alignment horizontal="left" vertical="center"/>
    </xf>
    <xf numFmtId="0" fontId="36" fillId="19" borderId="54" xfId="0" applyFont="1" applyFill="1" applyBorder="1" applyAlignment="1">
      <alignment horizontal="left" vertical="center"/>
    </xf>
    <xf numFmtId="0" fontId="9" fillId="0" borderId="9" xfId="0" applyFont="1" applyBorder="1" applyAlignment="1">
      <alignment horizontal="left" vertical="center" wrapText="1"/>
    </xf>
    <xf numFmtId="0" fontId="3" fillId="6" borderId="73" xfId="0" applyFont="1" applyFill="1" applyBorder="1" applyAlignment="1">
      <alignment horizontal="left" vertical="center" indent="6"/>
    </xf>
    <xf numFmtId="0" fontId="3" fillId="6" borderId="57" xfId="0" applyFont="1" applyFill="1" applyBorder="1" applyAlignment="1">
      <alignment horizontal="left" vertical="center" indent="6"/>
    </xf>
    <xf numFmtId="0" fontId="3" fillId="6" borderId="20" xfId="0" applyFont="1" applyFill="1" applyBorder="1" applyAlignment="1">
      <alignment horizontal="left" vertical="center" indent="6"/>
    </xf>
    <xf numFmtId="0" fontId="3" fillId="6" borderId="23" xfId="0" applyFont="1" applyFill="1" applyBorder="1" applyAlignment="1">
      <alignment horizontal="left" vertical="center" indent="6"/>
    </xf>
    <xf numFmtId="0" fontId="3" fillId="6" borderId="56" xfId="0" applyFont="1" applyFill="1" applyBorder="1" applyAlignment="1">
      <alignment horizontal="left" vertical="center" indent="6"/>
    </xf>
    <xf numFmtId="0" fontId="3" fillId="6" borderId="54" xfId="0" applyFont="1" applyFill="1" applyBorder="1" applyAlignment="1">
      <alignment horizontal="left" vertical="center" indent="6"/>
    </xf>
    <xf numFmtId="49" fontId="0" fillId="8" borderId="61" xfId="0" applyNumberFormat="1" applyFill="1" applyBorder="1" applyAlignment="1">
      <alignment horizontal="left" vertical="top" wrapText="1"/>
    </xf>
    <xf numFmtId="49" fontId="0" fillId="8" borderId="0" xfId="0" applyNumberFormat="1" applyFill="1" applyBorder="1" applyAlignment="1">
      <alignment horizontal="left" vertical="top" wrapText="1"/>
    </xf>
    <xf numFmtId="49" fontId="0" fillId="8" borderId="9" xfId="0" applyNumberFormat="1" applyFill="1" applyBorder="1" applyAlignment="1">
      <alignment horizontal="left" vertical="top" wrapText="1"/>
    </xf>
    <xf numFmtId="0" fontId="3" fillId="0" borderId="6" xfId="0" applyNumberFormat="1" applyFont="1" applyBorder="1" applyAlignment="1" applyProtection="1">
      <alignment horizontal="left"/>
      <protection locked="0"/>
    </xf>
    <xf numFmtId="0" fontId="11" fillId="0" borderId="6" xfId="0" applyNumberFormat="1" applyFont="1" applyBorder="1" applyAlignment="1" applyProtection="1">
      <alignment horizontal="left" indent="1"/>
      <protection locked="0"/>
    </xf>
    <xf numFmtId="0" fontId="15" fillId="0" borderId="0" xfId="0" applyFont="1" applyBorder="1" applyAlignment="1">
      <alignment horizontal="left" vertical="center" wrapText="1"/>
    </xf>
    <xf numFmtId="0" fontId="14" fillId="5" borderId="0" xfId="0" applyFont="1" applyFill="1" applyBorder="1" applyAlignment="1">
      <alignment vertical="center"/>
    </xf>
    <xf numFmtId="0" fontId="3" fillId="0" borderId="8" xfId="0" applyNumberFormat="1" applyFont="1" applyBorder="1" applyAlignment="1" applyProtection="1">
      <alignment horizontal="right"/>
      <protection locked="0"/>
    </xf>
    <xf numFmtId="0" fontId="9" fillId="0" borderId="8" xfId="0" applyNumberFormat="1" applyFont="1" applyBorder="1" applyAlignment="1" applyProtection="1">
      <alignment horizontal="left"/>
      <protection locked="0"/>
    </xf>
    <xf numFmtId="49" fontId="1" fillId="8" borderId="10" xfId="0" applyNumberFormat="1" applyFont="1" applyFill="1" applyBorder="1" applyAlignment="1">
      <alignment horizontal="left" vertical="top" wrapText="1"/>
    </xf>
    <xf numFmtId="49" fontId="1" fillId="8" borderId="8" xfId="0" applyNumberFormat="1" applyFont="1" applyFill="1" applyBorder="1" applyAlignment="1">
      <alignment horizontal="left" vertical="top" wrapText="1"/>
    </xf>
    <xf numFmtId="49" fontId="1" fillId="8" borderId="60" xfId="0" applyNumberFormat="1" applyFont="1" applyFill="1" applyBorder="1" applyAlignment="1">
      <alignment horizontal="left" vertical="top" wrapText="1"/>
    </xf>
    <xf numFmtId="0" fontId="5" fillId="7" borderId="23" xfId="0" applyFont="1" applyFill="1" applyBorder="1" applyAlignment="1">
      <alignment horizontal="center"/>
    </xf>
    <xf numFmtId="0" fontId="5" fillId="7" borderId="56" xfId="0" applyFont="1" applyFill="1" applyBorder="1" applyAlignment="1">
      <alignment horizontal="center"/>
    </xf>
    <xf numFmtId="0" fontId="5" fillId="7" borderId="54" xfId="0" applyFont="1" applyFill="1" applyBorder="1" applyAlignment="1">
      <alignment horizontal="center"/>
    </xf>
    <xf numFmtId="165" fontId="5" fillId="11" borderId="15" xfId="0" applyNumberFormat="1" applyFont="1" applyFill="1" applyBorder="1" applyAlignment="1">
      <alignment horizontal="center" vertical="center"/>
    </xf>
    <xf numFmtId="165" fontId="5" fillId="11" borderId="11" xfId="0" applyNumberFormat="1" applyFont="1" applyFill="1" applyBorder="1" applyAlignment="1">
      <alignment horizontal="center" vertical="center"/>
    </xf>
    <xf numFmtId="165" fontId="5" fillId="10" borderId="17" xfId="0" applyNumberFormat="1" applyFont="1" applyFill="1" applyBorder="1" applyAlignment="1">
      <alignment horizontal="center" vertical="center"/>
    </xf>
    <xf numFmtId="165" fontId="5" fillId="10" borderId="18" xfId="0" applyNumberFormat="1" applyFont="1" applyFill="1" applyBorder="1" applyAlignment="1">
      <alignment horizontal="center" vertical="center"/>
    </xf>
    <xf numFmtId="0" fontId="3" fillId="0" borderId="14"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65" xfId="0" applyFont="1" applyBorder="1" applyAlignment="1">
      <alignment horizontal="center" vertical="center" textRotation="90" wrapText="1"/>
    </xf>
    <xf numFmtId="0" fontId="3" fillId="0" borderId="66" xfId="0" applyFont="1" applyBorder="1" applyAlignment="1">
      <alignment horizontal="center" vertical="center" textRotation="90" wrapText="1"/>
    </xf>
    <xf numFmtId="165" fontId="5" fillId="11" borderId="14" xfId="0" applyNumberFormat="1" applyFont="1" applyFill="1" applyBorder="1" applyAlignment="1">
      <alignment horizontal="center" vertical="center"/>
    </xf>
    <xf numFmtId="165" fontId="5" fillId="10" borderId="14" xfId="0" applyNumberFormat="1" applyFont="1" applyFill="1" applyBorder="1" applyAlignment="1">
      <alignment horizontal="center" vertical="center"/>
    </xf>
    <xf numFmtId="165" fontId="5" fillId="10" borderId="15" xfId="0" applyNumberFormat="1" applyFont="1" applyFill="1" applyBorder="1" applyAlignment="1">
      <alignment horizontal="center" vertical="center"/>
    </xf>
    <xf numFmtId="165" fontId="5" fillId="10" borderId="11" xfId="0" applyNumberFormat="1" applyFont="1" applyFill="1" applyBorder="1" applyAlignment="1">
      <alignment horizontal="center" vertical="center"/>
    </xf>
    <xf numFmtId="0" fontId="1" fillId="0" borderId="59" xfId="0" applyFont="1" applyBorder="1" applyAlignment="1">
      <alignment horizontal="left" vertical="top" wrapText="1"/>
    </xf>
    <xf numFmtId="0" fontId="1" fillId="0" borderId="0" xfId="0" applyFont="1" applyBorder="1" applyAlignment="1">
      <alignment horizontal="left" vertical="top" wrapText="1"/>
    </xf>
    <xf numFmtId="0" fontId="1" fillId="0" borderId="21" xfId="0" applyFont="1" applyBorder="1" applyAlignment="1">
      <alignment horizontal="left" vertical="top" wrapText="1"/>
    </xf>
    <xf numFmtId="0" fontId="9" fillId="0" borderId="23" xfId="0" applyFont="1" applyBorder="1" applyAlignment="1">
      <alignment horizontal="left" wrapText="1"/>
    </xf>
    <xf numFmtId="0" fontId="9" fillId="0" borderId="56" xfId="0" applyFont="1" applyBorder="1" applyAlignment="1">
      <alignment horizontal="left" wrapText="1"/>
    </xf>
    <xf numFmtId="0" fontId="1" fillId="0" borderId="19" xfId="0" applyFont="1" applyBorder="1" applyAlignment="1">
      <alignment horizontal="left" vertical="top" wrapText="1"/>
    </xf>
    <xf numFmtId="0" fontId="1" fillId="0" borderId="58" xfId="0" applyFont="1" applyBorder="1" applyAlignment="1">
      <alignment horizontal="left" vertical="top" wrapText="1"/>
    </xf>
    <xf numFmtId="0" fontId="1" fillId="0" borderId="22" xfId="0" applyFont="1" applyBorder="1" applyAlignment="1">
      <alignment horizontal="left" vertical="top" wrapText="1"/>
    </xf>
    <xf numFmtId="0" fontId="1" fillId="0" borderId="59" xfId="0" applyFont="1" applyBorder="1" applyAlignment="1">
      <alignment horizontal="left" wrapText="1"/>
    </xf>
    <xf numFmtId="0" fontId="1" fillId="0" borderId="0" xfId="0" applyFont="1" applyBorder="1" applyAlignment="1">
      <alignment horizontal="left" wrapText="1"/>
    </xf>
    <xf numFmtId="0" fontId="1" fillId="0" borderId="21" xfId="0" applyFont="1" applyBorder="1" applyAlignment="1">
      <alignment horizontal="left" wrapText="1"/>
    </xf>
    <xf numFmtId="0" fontId="20" fillId="3" borderId="35" xfId="0" applyNumberFormat="1" applyFont="1" applyFill="1" applyBorder="1" applyAlignment="1" applyProtection="1">
      <alignment horizontal="right"/>
      <protection locked="0"/>
    </xf>
    <xf numFmtId="0" fontId="0" fillId="0" borderId="36" xfId="0" applyBorder="1" applyAlignment="1">
      <alignment horizontal="right"/>
    </xf>
    <xf numFmtId="0" fontId="9" fillId="0" borderId="36" xfId="0" applyFont="1" applyBorder="1" applyAlignment="1">
      <alignment horizontal="right"/>
    </xf>
    <xf numFmtId="0" fontId="20" fillId="14" borderId="38" xfId="0" applyNumberFormat="1" applyFont="1" applyFill="1" applyBorder="1" applyAlignment="1" applyProtection="1">
      <alignment horizontal="center" vertical="center"/>
      <protection locked="0"/>
    </xf>
    <xf numFmtId="0" fontId="1" fillId="3" borderId="39" xfId="0" applyFont="1" applyFill="1" applyBorder="1" applyAlignment="1" applyProtection="1">
      <alignment horizontal="center" vertical="center"/>
      <protection locked="0"/>
    </xf>
    <xf numFmtId="0" fontId="1" fillId="3" borderId="40" xfId="0" applyFont="1" applyFill="1" applyBorder="1" applyAlignment="1" applyProtection="1">
      <alignment horizontal="center" vertical="center"/>
      <protection locked="0"/>
    </xf>
    <xf numFmtId="0" fontId="10" fillId="0" borderId="38" xfId="0" applyNumberFormat="1" applyFont="1" applyBorder="1" applyAlignment="1" applyProtection="1">
      <alignment horizontal="left"/>
      <protection locked="0"/>
    </xf>
    <xf numFmtId="0" fontId="11" fillId="0" borderId="39" xfId="0" applyFont="1" applyBorder="1" applyAlignment="1">
      <alignment horizontal="left"/>
    </xf>
    <xf numFmtId="0" fontId="11" fillId="0" borderId="40" xfId="0" applyFont="1" applyBorder="1" applyAlignment="1">
      <alignment horizontal="left"/>
    </xf>
    <xf numFmtId="0" fontId="10" fillId="0" borderId="38" xfId="0" applyNumberFormat="1" applyFont="1" applyBorder="1" applyAlignment="1" applyProtection="1">
      <alignment horizontal="left" wrapText="1"/>
      <protection locked="0"/>
    </xf>
    <xf numFmtId="0" fontId="11" fillId="0" borderId="39" xfId="0" applyFont="1" applyBorder="1" applyAlignment="1">
      <alignment horizontal="left" wrapText="1"/>
    </xf>
    <xf numFmtId="0" fontId="11" fillId="0" borderId="40" xfId="0" applyFont="1" applyBorder="1" applyAlignment="1">
      <alignment horizontal="left" wrapText="1"/>
    </xf>
    <xf numFmtId="166" fontId="10" fillId="0" borderId="38" xfId="0" applyNumberFormat="1" applyFont="1" applyBorder="1" applyAlignment="1" applyProtection="1">
      <alignment horizontal="left"/>
      <protection locked="0"/>
    </xf>
    <xf numFmtId="0" fontId="29" fillId="0" borderId="37" xfId="0" applyNumberFormat="1" applyFont="1" applyBorder="1" applyAlignment="1" applyProtection="1">
      <alignment horizontal="left"/>
      <protection locked="0"/>
    </xf>
    <xf numFmtId="0" fontId="20" fillId="0" borderId="37" xfId="0" applyNumberFormat="1" applyFont="1" applyBorder="1" applyAlignment="1" applyProtection="1">
      <alignment horizontal="left"/>
      <protection locked="0"/>
    </xf>
    <xf numFmtId="15" fontId="31" fillId="0" borderId="37" xfId="0" applyNumberFormat="1" applyFont="1" applyBorder="1" applyAlignment="1">
      <alignment horizontal="left"/>
    </xf>
    <xf numFmtId="0" fontId="6" fillId="0" borderId="37" xfId="0" applyFont="1" applyBorder="1" applyAlignment="1">
      <alignment horizontal="left"/>
    </xf>
    <xf numFmtId="0" fontId="19" fillId="0" borderId="37" xfId="0" applyNumberFormat="1" applyFont="1" applyBorder="1" applyAlignment="1" applyProtection="1">
      <alignment horizontal="left"/>
      <protection locked="0"/>
    </xf>
    <xf numFmtId="0" fontId="31" fillId="0" borderId="37" xfId="0" applyNumberFormat="1" applyFont="1" applyBorder="1" applyAlignment="1" applyProtection="1">
      <alignment horizontal="left"/>
      <protection locked="0"/>
    </xf>
  </cellXfs>
  <cellStyles count="3">
    <cellStyle name="Comma" xfId="1" builtinId="3"/>
    <cellStyle name="Normal" xfId="0" builtinId="0"/>
    <cellStyle name="Percent" xfId="2" builtinId="5"/>
  </cellStyles>
  <dxfs count="9">
    <dxf>
      <font>
        <color theme="0"/>
      </font>
      <fill>
        <patternFill>
          <bgColor theme="1"/>
        </patternFill>
      </fill>
    </dxf>
    <dxf>
      <font>
        <color theme="0"/>
      </font>
      <fill>
        <patternFill>
          <bgColor theme="1"/>
        </patternFill>
      </fill>
    </dxf>
    <dxf>
      <font>
        <color theme="0"/>
      </font>
      <fill>
        <patternFill>
          <bgColor indexed="63"/>
        </patternFill>
      </fill>
    </dxf>
    <dxf>
      <fill>
        <patternFill>
          <bgColor indexed="10"/>
        </patternFill>
      </fill>
    </dxf>
    <dxf>
      <font>
        <color theme="0"/>
      </font>
      <fill>
        <patternFill>
          <bgColor theme="1"/>
        </patternFill>
      </fill>
    </dxf>
    <dxf>
      <font>
        <condense val="0"/>
        <extend val="0"/>
        <color indexed="63"/>
      </font>
      <fill>
        <patternFill>
          <bgColor indexed="63"/>
        </patternFill>
      </fill>
    </dxf>
    <dxf>
      <font>
        <condense val="0"/>
        <extend val="0"/>
        <color auto="1"/>
      </font>
      <fill>
        <patternFill>
          <bgColor indexed="10"/>
        </patternFill>
      </fill>
    </dxf>
    <dxf>
      <font>
        <color theme="0"/>
        <name val="Cambria"/>
        <scheme val="none"/>
      </font>
      <fill>
        <patternFill>
          <bgColor indexed="63"/>
        </patternFill>
      </fill>
    </dxf>
    <dxf>
      <font>
        <color theme="0"/>
      </font>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6</xdr:col>
      <xdr:colOff>214032</xdr:colOff>
      <xdr:row>0</xdr:row>
      <xdr:rowOff>523875</xdr:rowOff>
    </xdr:to>
    <xdr:pic>
      <xdr:nvPicPr>
        <xdr:cNvPr id="1038" name="Picture 2">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562600" cy="523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381000</xdr:colOff>
      <xdr:row>0</xdr:row>
      <xdr:rowOff>0</xdr:rowOff>
    </xdr:from>
    <xdr:to>
      <xdr:col>4</xdr:col>
      <xdr:colOff>789541</xdr:colOff>
      <xdr:row>0</xdr:row>
      <xdr:rowOff>523875</xdr:rowOff>
    </xdr:to>
    <xdr:pic>
      <xdr:nvPicPr>
        <xdr:cNvPr id="2062" name="Picture 2">
          <a:extLst>
            <a:ext uri="{FF2B5EF4-FFF2-40B4-BE49-F238E27FC236}">
              <a16:creationId xmlns:a16="http://schemas.microsoft.com/office/drawing/2014/main" id="{00000000-0008-0000-0100-00000E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0"/>
          <a:ext cx="5554195" cy="5238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431007</xdr:colOff>
      <xdr:row>0</xdr:row>
      <xdr:rowOff>0</xdr:rowOff>
    </xdr:from>
    <xdr:to>
      <xdr:col>4</xdr:col>
      <xdr:colOff>822312</xdr:colOff>
      <xdr:row>0</xdr:row>
      <xdr:rowOff>523875</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5782" y="0"/>
          <a:ext cx="5554195" cy="5238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428625</xdr:colOff>
      <xdr:row>0</xdr:row>
      <xdr:rowOff>0</xdr:rowOff>
    </xdr:from>
    <xdr:to>
      <xdr:col>4</xdr:col>
      <xdr:colOff>858029</xdr:colOff>
      <xdr:row>0</xdr:row>
      <xdr:rowOff>523875</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0" y="0"/>
          <a:ext cx="5549092" cy="5238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4</xdr:col>
      <xdr:colOff>843970</xdr:colOff>
      <xdr:row>0</xdr:row>
      <xdr:rowOff>523875</xdr:rowOff>
    </xdr:to>
    <xdr:pic>
      <xdr:nvPicPr>
        <xdr:cNvPr id="2" name="Picture 2">
          <a:extLst>
            <a:ext uri="{FF2B5EF4-FFF2-40B4-BE49-F238E27FC236}">
              <a16:creationId xmlns:a16="http://schemas.microsoft.com/office/drawing/2014/main" id="{0DDF2AA8-E142-415D-A5E3-BC1FF4F78BA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5429" y="0"/>
          <a:ext cx="5497612" cy="5238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95250</xdr:colOff>
      <xdr:row>36</xdr:row>
      <xdr:rowOff>133350</xdr:rowOff>
    </xdr:from>
    <xdr:to>
      <xdr:col>4</xdr:col>
      <xdr:colOff>5592445</xdr:colOff>
      <xdr:row>53</xdr:row>
      <xdr:rowOff>113030</xdr:rowOff>
    </xdr:to>
    <xdr:pic>
      <xdr:nvPicPr>
        <xdr:cNvPr id="5" name="Picture 4">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0" y="9591675"/>
          <a:ext cx="5497195" cy="273240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398689</xdr:colOff>
      <xdr:row>1</xdr:row>
      <xdr:rowOff>337457</xdr:rowOff>
    </xdr:to>
    <xdr:pic>
      <xdr:nvPicPr>
        <xdr:cNvPr id="2" name="Picture 3">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637689" cy="72798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1"/>
  <sheetViews>
    <sheetView showGridLines="0" topLeftCell="A2" zoomScale="80" zoomScaleNormal="80" zoomScaleSheetLayoutView="75" workbookViewId="0">
      <selection activeCell="C21" sqref="C21"/>
    </sheetView>
  </sheetViews>
  <sheetFormatPr defaultColWidth="9.140625" defaultRowHeight="12.75"/>
  <cols>
    <col min="1" max="1" width="7.28515625" customWidth="1"/>
    <col min="2" max="2" width="30.42578125" customWidth="1"/>
    <col min="3" max="3" width="19.5703125" customWidth="1"/>
    <col min="4" max="4" width="1.7109375" customWidth="1"/>
    <col min="5" max="5" width="19.5703125" customWidth="1"/>
    <col min="6" max="6" width="1.7109375" customWidth="1"/>
    <col min="7" max="7" width="19.5703125" customWidth="1"/>
    <col min="8" max="8" width="1.7109375" customWidth="1"/>
    <col min="9" max="9" width="19.5703125" customWidth="1"/>
  </cols>
  <sheetData>
    <row r="1" spans="1:13" ht="48" customHeight="1"/>
    <row r="2" spans="1:13" ht="20.25" customHeight="1"/>
    <row r="3" spans="1:13" ht="16.5" customHeight="1">
      <c r="A3" s="314" t="s">
        <v>12</v>
      </c>
      <c r="B3" s="314"/>
      <c r="C3" s="314"/>
      <c r="D3" s="314"/>
      <c r="E3" s="314"/>
      <c r="F3" s="314"/>
      <c r="G3" s="314"/>
      <c r="H3" s="314"/>
      <c r="I3" s="314"/>
    </row>
    <row r="4" spans="1:13" ht="20.25" customHeight="1" thickBot="1"/>
    <row r="5" spans="1:13" ht="22.5" customHeight="1" thickBot="1">
      <c r="A5" s="323" t="s">
        <v>63</v>
      </c>
      <c r="B5" s="324"/>
      <c r="C5" s="324"/>
      <c r="D5" s="324"/>
      <c r="E5" s="325"/>
      <c r="F5" s="140"/>
      <c r="G5" s="139"/>
      <c r="H5" s="140"/>
      <c r="I5" s="141"/>
    </row>
    <row r="6" spans="1:13" ht="25.5" customHeight="1">
      <c r="A6" s="145" t="s">
        <v>58</v>
      </c>
      <c r="B6" s="7"/>
      <c r="C6" s="7"/>
      <c r="D6" s="7"/>
      <c r="E6" s="7"/>
      <c r="F6" s="7"/>
      <c r="G6" s="7"/>
      <c r="H6" s="7"/>
      <c r="I6" s="144"/>
    </row>
    <row r="7" spans="1:13" ht="20.25" customHeight="1">
      <c r="A7" s="137"/>
      <c r="B7" s="7"/>
      <c r="C7" s="133" t="s">
        <v>4</v>
      </c>
      <c r="D7" s="7"/>
      <c r="E7" s="133" t="s">
        <v>5</v>
      </c>
      <c r="F7" s="7"/>
      <c r="G7" s="133" t="s">
        <v>6</v>
      </c>
      <c r="H7" s="7"/>
      <c r="I7" s="133" t="s">
        <v>157</v>
      </c>
    </row>
    <row r="8" spans="1:13" ht="32.25" customHeight="1">
      <c r="A8" s="315" t="s">
        <v>154</v>
      </c>
      <c r="B8" s="326"/>
      <c r="C8" s="119">
        <f>'Service Provider 1 '!L14</f>
        <v>0</v>
      </c>
      <c r="D8" s="7"/>
      <c r="E8" s="5">
        <f>'Service Provider 2'!L14</f>
        <v>0</v>
      </c>
      <c r="F8" s="7"/>
      <c r="G8" s="5">
        <f>'Service Provider 3'!$M$14</f>
        <v>0</v>
      </c>
      <c r="H8" s="7"/>
      <c r="I8" s="5">
        <f>'Service Provider 4'!M14</f>
        <v>0</v>
      </c>
    </row>
    <row r="9" spans="1:13" ht="7.5" customHeight="1" thickBot="1">
      <c r="A9" s="146"/>
      <c r="B9" s="147"/>
      <c r="C9" s="148"/>
      <c r="D9" s="8"/>
      <c r="E9" s="148"/>
      <c r="F9" s="8"/>
      <c r="G9" s="148"/>
      <c r="H9" s="8"/>
      <c r="I9" s="148"/>
    </row>
    <row r="10" spans="1:13" ht="39" customHeight="1" thickBot="1">
      <c r="A10" s="315" t="s">
        <v>61</v>
      </c>
      <c r="B10" s="316"/>
      <c r="C10" s="6" t="str">
        <f>IF(C8=0,"NA",IF(AND(C8&gt;0,C8&lt;16),"OUT","OK"))</f>
        <v>NA</v>
      </c>
      <c r="D10" s="7"/>
      <c r="E10" s="6" t="str">
        <f>IF(E8=0,"NA",IF(AND(E8&gt;0,E8&lt;16),"OUT","OK"))</f>
        <v>NA</v>
      </c>
      <c r="F10" s="7"/>
      <c r="G10" s="6" t="str">
        <f>IF(G8=0,"NA",IF(AND(G8&gt;0,G8&lt;16),"OUT","OK"))</f>
        <v>NA</v>
      </c>
      <c r="H10" s="7"/>
      <c r="I10" s="6" t="str">
        <f>IF(I8=0,"NA",IF(AND(I8&gt;0,I8&lt;16),"OUT","OK"))</f>
        <v>NA</v>
      </c>
    </row>
    <row r="11" spans="1:13" ht="7.5" customHeight="1">
      <c r="A11" s="146"/>
      <c r="B11" s="147"/>
      <c r="C11" s="148" t="e">
        <f>MAX(#REF!,#REF!,#REF!,#REF!,#REF!)</f>
        <v>#REF!</v>
      </c>
      <c r="D11" s="8"/>
      <c r="E11" s="148" t="e">
        <f>MAX(#REF!,#REF!,#REF!,#REF!,#REF!)</f>
        <v>#REF!</v>
      </c>
      <c r="F11" s="8"/>
      <c r="G11" s="148" t="e">
        <f>MAX(#REF!,#REF!,#REF!,#REF!,#REF!)</f>
        <v>#REF!</v>
      </c>
      <c r="H11" s="8"/>
      <c r="I11" s="148" t="e">
        <f>MAX(#REF!,#REF!,#REF!,#REF!,#REF!)</f>
        <v>#REF!</v>
      </c>
    </row>
    <row r="12" spans="1:13" ht="32.25" customHeight="1">
      <c r="A12" s="315" t="s">
        <v>155</v>
      </c>
      <c r="B12" s="326"/>
      <c r="C12" s="119">
        <f>'Service Provider 1 '!L23</f>
        <v>0</v>
      </c>
      <c r="D12" s="7"/>
      <c r="E12" s="5">
        <f>'Service Provider 2'!L23</f>
        <v>0</v>
      </c>
      <c r="F12" s="7"/>
      <c r="G12" s="5">
        <f>'Service Provider 3'!$M$23</f>
        <v>0</v>
      </c>
      <c r="H12" s="7"/>
      <c r="I12" s="5">
        <f>'Service Provider 4'!M23</f>
        <v>0</v>
      </c>
      <c r="M12" s="308"/>
    </row>
    <row r="13" spans="1:13" ht="7.5" customHeight="1" thickBot="1">
      <c r="A13" s="146"/>
      <c r="B13" s="147"/>
      <c r="C13" s="148"/>
      <c r="D13" s="8"/>
      <c r="E13" s="148"/>
      <c r="F13" s="8"/>
      <c r="G13" s="148"/>
      <c r="H13" s="8"/>
      <c r="I13" s="148"/>
    </row>
    <row r="14" spans="1:13" ht="40.5" customHeight="1" thickBot="1">
      <c r="A14" s="315" t="s">
        <v>59</v>
      </c>
      <c r="B14" s="316"/>
      <c r="C14" s="122" t="str">
        <f>IF(C10="OUT","NOT QUALIFIED",IF(C10="NA","NA",(70*(C8+C12)/100)))</f>
        <v>NA</v>
      </c>
      <c r="D14" s="9"/>
      <c r="E14" s="122" t="str">
        <f>IF(E10="OUT","NOT QUALIFIED",IF(E10="NA","NA",(70*(E8+E12)/100)))</f>
        <v>NA</v>
      </c>
      <c r="F14" s="9"/>
      <c r="G14" s="122" t="str">
        <f>IF(G10="OUT","NOT QUALIFIED",IF(G10="NA","NA",(70*(G8+G12)/100)))</f>
        <v>NA</v>
      </c>
      <c r="H14" s="9"/>
      <c r="I14" s="122" t="str">
        <f>IF(I10="OUT","NOT QUALIFIED",IF(I10="NA","NA",(70*(I8+I12)/100)))</f>
        <v>NA</v>
      </c>
    </row>
    <row r="15" spans="1:13" ht="7.5" customHeight="1">
      <c r="A15" s="146"/>
      <c r="B15" s="147"/>
      <c r="C15" s="148"/>
      <c r="D15" s="8"/>
      <c r="E15" s="148"/>
      <c r="F15" s="8"/>
      <c r="G15" s="148"/>
      <c r="H15" s="8"/>
      <c r="I15" s="148"/>
    </row>
    <row r="16" spans="1:13" ht="7.5" customHeight="1" thickBot="1">
      <c r="A16" s="146"/>
      <c r="B16" s="147"/>
      <c r="C16" s="148"/>
      <c r="D16" s="8"/>
      <c r="E16" s="148"/>
      <c r="F16" s="8"/>
      <c r="G16" s="148"/>
      <c r="H16" s="8"/>
      <c r="I16" s="148"/>
    </row>
    <row r="17" spans="1:11" ht="32.25" customHeight="1" thickBot="1">
      <c r="A17" s="317" t="s">
        <v>11</v>
      </c>
      <c r="B17" s="319"/>
      <c r="C17" s="149" t="str">
        <f>IF(OR(C14="NOT QUALIFIED",C14="NA"),"",RANK(C14,$C$14:$I$14,0))</f>
        <v/>
      </c>
      <c r="D17" s="138"/>
      <c r="E17" s="149" t="str">
        <f>IF(OR(E14="NOT QUALIFIED",E14="NA"),"",RANK(E14,$C$14:$I$14,0))</f>
        <v/>
      </c>
      <c r="F17" s="138"/>
      <c r="G17" s="149" t="str">
        <f>IF(OR(G14="NOT QUALIFIED",G14="NA"),"",RANK(G14,$C$14:$I$14,0))</f>
        <v/>
      </c>
      <c r="H17" s="138"/>
      <c r="I17" s="149" t="str">
        <f>IF(OR(I14="NOT QUALIFIED",I14="NA"),"",RANK(I14,$C14:$I$14,0))</f>
        <v/>
      </c>
    </row>
    <row r="18" spans="1:11" ht="27.75" customHeight="1" thickBot="1"/>
    <row r="19" spans="1:11" ht="22.5" customHeight="1" thickBot="1">
      <c r="A19" s="323" t="s">
        <v>64</v>
      </c>
      <c r="B19" s="324"/>
      <c r="C19" s="324"/>
      <c r="D19" s="324"/>
      <c r="E19" s="325"/>
      <c r="F19" s="140"/>
      <c r="G19" s="139"/>
      <c r="H19" s="140"/>
      <c r="I19" s="141"/>
      <c r="K19" t="s">
        <v>71</v>
      </c>
    </row>
    <row r="20" spans="1:11" ht="15" customHeight="1" thickBot="1">
      <c r="A20" s="135"/>
      <c r="B20" s="7"/>
      <c r="C20" s="10"/>
      <c r="D20" s="7"/>
      <c r="E20" s="10"/>
      <c r="F20" s="7"/>
      <c r="G20" s="10"/>
      <c r="H20" s="7"/>
      <c r="I20" s="136"/>
    </row>
    <row r="21" spans="1:11" ht="39.75" customHeight="1" thickBot="1">
      <c r="A21" s="315" t="s">
        <v>60</v>
      </c>
      <c r="B21" s="316"/>
      <c r="C21" s="122">
        <f>CBA!F30</f>
        <v>30</v>
      </c>
      <c r="D21" s="9"/>
      <c r="E21" s="122">
        <f>CBA!J30</f>
        <v>0</v>
      </c>
      <c r="F21" s="9"/>
      <c r="G21" s="122">
        <f>CBA!N30</f>
        <v>0</v>
      </c>
      <c r="H21" s="9"/>
      <c r="I21" s="122">
        <f>CBA!R30</f>
        <v>0</v>
      </c>
    </row>
    <row r="22" spans="1:11" ht="7.5" customHeight="1" thickBot="1">
      <c r="A22" s="146"/>
      <c r="B22" s="147"/>
      <c r="C22" s="148" t="e">
        <f>MAX(#REF!,#REF!,#REF!,#REF!,#REF!)</f>
        <v>#REF!</v>
      </c>
      <c r="D22" s="8"/>
      <c r="E22" s="148" t="e">
        <f>MAX(#REF!,#REF!,#REF!,#REF!,#REF!)</f>
        <v>#REF!</v>
      </c>
      <c r="F22" s="8"/>
      <c r="G22" s="148" t="e">
        <f>MAX(#REF!,#REF!,#REF!,#REF!,#REF!)</f>
        <v>#REF!</v>
      </c>
      <c r="H22" s="8"/>
      <c r="I22" s="148" t="e">
        <f>MAX(#REF!,#REF!,#REF!,#REF!,#REF!)</f>
        <v>#REF!</v>
      </c>
    </row>
    <row r="23" spans="1:11" ht="36" customHeight="1" thickBot="1">
      <c r="A23" s="317" t="s">
        <v>10</v>
      </c>
      <c r="B23" s="319"/>
      <c r="C23" s="149" t="str">
        <f>IF(OR(C14="NOT QUALIFIED",C14="NA"),"",RANK(C21,$C$21:$H$21,0))</f>
        <v/>
      </c>
      <c r="D23" s="138"/>
      <c r="E23" s="149" t="str">
        <f>IF(OR(E14="NOT QUALIFIED",E14="NA"),"",RANK(E21,$C$21:$H$21,0))</f>
        <v/>
      </c>
      <c r="F23" s="138"/>
      <c r="G23" s="149" t="str">
        <f>IF(OR(G14="NOT QUALIFIED",G14="NA"),"",RANK(G21,$C$21:$H$21,0))</f>
        <v/>
      </c>
      <c r="H23" s="138"/>
      <c r="I23" s="149" t="str">
        <f>IF(OR(I14="NOT QUALIFIED",I14="NA"),"",RANK(I21,$C$21:$I$21,0))</f>
        <v/>
      </c>
    </row>
    <row r="24" spans="1:11" ht="21.75" customHeight="1" thickBot="1"/>
    <row r="25" spans="1:11" ht="22.5" customHeight="1" thickBot="1">
      <c r="A25" s="320" t="s">
        <v>56</v>
      </c>
      <c r="B25" s="321"/>
      <c r="C25" s="321"/>
      <c r="D25" s="321"/>
      <c r="E25" s="322"/>
      <c r="F25" s="140"/>
      <c r="G25" s="139"/>
      <c r="H25" s="140"/>
      <c r="I25" s="141"/>
    </row>
    <row r="26" spans="1:11" ht="13.5" customHeight="1" thickBot="1">
      <c r="A26" s="142"/>
      <c r="B26" s="124"/>
      <c r="C26" s="125"/>
      <c r="D26" s="21"/>
      <c r="E26" s="125"/>
      <c r="F26" s="21"/>
      <c r="G26" s="125"/>
      <c r="H26" s="21"/>
      <c r="I26" s="143"/>
    </row>
    <row r="27" spans="1:11" ht="46.5" customHeight="1" thickBot="1">
      <c r="A27" s="315" t="s">
        <v>62</v>
      </c>
      <c r="B27" s="316"/>
      <c r="C27" s="134" t="str">
        <f>IF(C14="NOT QUALIFIED","NOT QUALIFIED",IF(C14="NA","NA",(C21+C14)))</f>
        <v>NA</v>
      </c>
      <c r="D27" s="7"/>
      <c r="E27" s="134" t="str">
        <f>IF(E14="NOT QUALIFIED","NOT QUALIFIED",IF(E14="NA","NA",(E21+E14)))</f>
        <v>NA</v>
      </c>
      <c r="F27" s="7"/>
      <c r="G27" s="134" t="str">
        <f>IF(G14="NOT QUALIFIED","NOT QUALIFIED",IF(G14="NA","NA",(G21+G14)))</f>
        <v>NA</v>
      </c>
      <c r="H27" s="7"/>
      <c r="I27" s="134" t="str">
        <f>IF(I14="NOT QUALIFIED","NOT QUALIFIED",IF(I14="NA","NA",(I21+I14)))</f>
        <v>NA</v>
      </c>
    </row>
    <row r="28" spans="1:11" ht="7.5" customHeight="1" thickBot="1">
      <c r="A28" s="146"/>
      <c r="B28" s="147"/>
      <c r="C28" s="148"/>
      <c r="D28" s="8"/>
      <c r="E28" s="148"/>
      <c r="F28" s="8"/>
      <c r="G28" s="148"/>
      <c r="H28" s="8"/>
      <c r="I28" s="148"/>
    </row>
    <row r="29" spans="1:11" ht="39" customHeight="1" thickBot="1">
      <c r="A29" s="317" t="s">
        <v>57</v>
      </c>
      <c r="B29" s="318"/>
      <c r="C29" s="149" t="str">
        <f>IF(OR(C27="NOT QUALIFIED",C27="NA"),"",RANK(C27,$C$27:$I$27,0))</f>
        <v/>
      </c>
      <c r="D29" s="138"/>
      <c r="E29" s="149" t="str">
        <f>IF(OR(E27="NOT QUALIFIED",E27="NA"),"",RANK(E27,$C$27:$I$27,0))</f>
        <v/>
      </c>
      <c r="F29" s="138"/>
      <c r="G29" s="149" t="str">
        <f>IF(OR(G27="NOT QUALIFIED",G27="NA"),"",RANK(G27,$C$27:$I$27,0))</f>
        <v/>
      </c>
      <c r="H29" s="138"/>
      <c r="I29" s="149" t="str">
        <f>IF(OR(I27="NOT QUALIFIED",I27="NA"),"",RANK(I27,$C$27:$I$27,0))</f>
        <v/>
      </c>
    </row>
    <row r="30" spans="1:11" ht="51" customHeight="1">
      <c r="A30" s="127" t="s">
        <v>8</v>
      </c>
      <c r="B30" s="127"/>
      <c r="C30" s="156"/>
      <c r="D30" s="130"/>
      <c r="E30" s="130"/>
      <c r="F30" s="130"/>
      <c r="G30" s="130"/>
      <c r="H30" s="130"/>
      <c r="I30" s="130"/>
    </row>
    <row r="31" spans="1:11" s="7" customFormat="1" ht="11.25" customHeight="1">
      <c r="A31" s="126"/>
      <c r="B31" s="126"/>
      <c r="C31" s="128"/>
      <c r="D31" s="129"/>
      <c r="E31" s="121"/>
      <c r="F31" s="121"/>
      <c r="G31" s="121"/>
      <c r="H31" s="121"/>
      <c r="I31" s="121"/>
    </row>
    <row r="32" spans="1:11" ht="32.25" customHeight="1">
      <c r="A32" s="127" t="s">
        <v>67</v>
      </c>
      <c r="B32" s="127"/>
      <c r="C32" s="156"/>
      <c r="D32" s="130"/>
      <c r="E32" s="130"/>
      <c r="F32" s="130"/>
      <c r="G32" s="130"/>
      <c r="H32" s="130"/>
      <c r="I32" s="130"/>
    </row>
    <row r="33" spans="1:9" s="7" customFormat="1" ht="11.25" customHeight="1">
      <c r="A33" s="126"/>
      <c r="B33" s="126"/>
      <c r="C33" s="128"/>
      <c r="D33" s="129"/>
      <c r="E33" s="121"/>
      <c r="F33" s="121"/>
      <c r="G33" s="121"/>
      <c r="H33" s="121"/>
      <c r="I33" s="121"/>
    </row>
    <row r="34" spans="1:9" ht="32.25" customHeight="1">
      <c r="A34" s="127" t="s">
        <v>14</v>
      </c>
      <c r="B34" s="127"/>
      <c r="C34" s="156"/>
      <c r="D34" s="130"/>
      <c r="E34" s="130"/>
      <c r="F34" s="130"/>
      <c r="G34" s="130"/>
      <c r="H34" s="130"/>
      <c r="I34" s="130"/>
    </row>
    <row r="35" spans="1:9" s="7" customFormat="1" ht="11.25" customHeight="1">
      <c r="A35" s="126"/>
      <c r="B35" s="126"/>
      <c r="C35" s="128"/>
      <c r="D35" s="129"/>
      <c r="E35" s="121"/>
      <c r="F35" s="121"/>
      <c r="G35" s="121"/>
      <c r="H35" s="121"/>
      <c r="I35" s="121"/>
    </row>
    <row r="36" spans="1:9" ht="43.5" customHeight="1">
      <c r="A36" s="127" t="s">
        <v>13</v>
      </c>
      <c r="B36" s="127"/>
      <c r="C36" s="313"/>
      <c r="D36" s="313"/>
      <c r="E36" s="313"/>
      <c r="F36" s="313"/>
      <c r="G36" s="313"/>
      <c r="H36" s="313"/>
      <c r="I36" s="313"/>
    </row>
    <row r="37" spans="1:9" s="7" customFormat="1" ht="11.25" customHeight="1">
      <c r="A37" s="126"/>
      <c r="B37" s="126"/>
      <c r="C37" s="128"/>
      <c r="D37" s="129"/>
      <c r="E37" s="121"/>
      <c r="F37" s="121"/>
      <c r="G37" s="121"/>
      <c r="H37" s="121"/>
      <c r="I37" s="121"/>
    </row>
    <row r="38" spans="1:9" ht="51" customHeight="1">
      <c r="A38" s="127" t="s">
        <v>68</v>
      </c>
      <c r="B38" s="127"/>
      <c r="C38" s="312"/>
      <c r="D38" s="312"/>
      <c r="E38" s="312"/>
      <c r="F38" s="312"/>
      <c r="G38" s="312"/>
      <c r="H38" s="130"/>
      <c r="I38" s="130"/>
    </row>
    <row r="39" spans="1:9" s="7" customFormat="1" ht="18.75" customHeight="1">
      <c r="A39" s="126"/>
      <c r="B39" s="126"/>
      <c r="C39" s="120" t="s">
        <v>22</v>
      </c>
      <c r="D39" s="129"/>
      <c r="F39" s="120"/>
      <c r="G39" s="120"/>
      <c r="H39" s="120"/>
      <c r="I39" s="155"/>
    </row>
    <row r="40" spans="1:9" ht="47.25" customHeight="1">
      <c r="A40" s="127" t="s">
        <v>65</v>
      </c>
      <c r="B40" s="127"/>
      <c r="C40" s="158"/>
      <c r="D40" s="130"/>
      <c r="E40" s="130"/>
      <c r="F40" s="130"/>
      <c r="G40" s="130"/>
      <c r="H40" s="130"/>
      <c r="I40" s="130"/>
    </row>
    <row r="41" spans="1:9" s="7" customFormat="1" ht="18.75" customHeight="1">
      <c r="A41" s="131"/>
      <c r="B41" s="131"/>
      <c r="C41" s="132" t="s">
        <v>69</v>
      </c>
      <c r="D41" s="11"/>
      <c r="F41" s="132"/>
      <c r="G41" s="132"/>
      <c r="H41" s="132"/>
      <c r="I41" s="132"/>
    </row>
  </sheetData>
  <mergeCells count="15">
    <mergeCell ref="C38:G38"/>
    <mergeCell ref="C36:I36"/>
    <mergeCell ref="A3:I3"/>
    <mergeCell ref="A27:B27"/>
    <mergeCell ref="A29:B29"/>
    <mergeCell ref="A21:B21"/>
    <mergeCell ref="A23:B23"/>
    <mergeCell ref="A25:E25"/>
    <mergeCell ref="A19:E19"/>
    <mergeCell ref="A5:E5"/>
    <mergeCell ref="A17:B17"/>
    <mergeCell ref="A8:B8"/>
    <mergeCell ref="A10:B10"/>
    <mergeCell ref="A12:B12"/>
    <mergeCell ref="A14:B14"/>
  </mergeCells>
  <phoneticPr fontId="2" type="noConversion"/>
  <conditionalFormatting sqref="C27 E27 G27 I27">
    <cfRule type="cellIs" dxfId="8" priority="105" stopIfTrue="1" operator="equal">
      <formula>"NOT QUALIFIED"</formula>
    </cfRule>
    <cfRule type="cellIs" dxfId="7" priority="106" stopIfTrue="1" operator="equal">
      <formula>"NA"</formula>
    </cfRule>
  </conditionalFormatting>
  <conditionalFormatting sqref="C27 E27 G27 I27">
    <cfRule type="cellIs" dxfId="6" priority="103" stopIfTrue="1" operator="equal">
      <formula>"OUT"</formula>
    </cfRule>
    <cfRule type="cellIs" dxfId="5" priority="104" stopIfTrue="1" operator="equal">
      <formula>"NA"</formula>
    </cfRule>
  </conditionalFormatting>
  <conditionalFormatting sqref="G10 C10 E10 I10">
    <cfRule type="cellIs" dxfId="4" priority="3" stopIfTrue="1" operator="equal">
      <formula>"NA"</formula>
    </cfRule>
    <cfRule type="cellIs" dxfId="3" priority="4" stopIfTrue="1" operator="equal">
      <formula>"OUT"</formula>
    </cfRule>
    <cfRule type="cellIs" dxfId="2" priority="5" stopIfTrue="1" operator="equal">
      <formula>"NA"</formula>
    </cfRule>
  </conditionalFormatting>
  <conditionalFormatting sqref="E14 G14 C14 I14">
    <cfRule type="cellIs" dxfId="1" priority="2" stopIfTrue="1" operator="equal">
      <formula>"NOT QUALIFIED"</formula>
    </cfRule>
  </conditionalFormatting>
  <conditionalFormatting sqref="C14:I14">
    <cfRule type="cellIs" dxfId="0" priority="1" stopIfTrue="1" operator="equal">
      <formula>"NA"</formula>
    </cfRule>
  </conditionalFormatting>
  <printOptions horizontalCentered="1"/>
  <pageMargins left="0.47244094488188981" right="0.23622047244094491" top="0.51181102362204722" bottom="0.43307086614173229" header="0.51181102362204722" footer="0.19685039370078741"/>
  <pageSetup paperSize="9" scale="47" orientation="landscape" r:id="rId1"/>
  <headerFooter alignWithMargins="0">
    <oddFooter>&amp;F&amp;RPage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51"/>
  <sheetViews>
    <sheetView showGridLines="0" zoomScale="70" zoomScaleNormal="70" zoomScaleSheetLayoutView="40" workbookViewId="0">
      <selection activeCell="G3" sqref="G3"/>
    </sheetView>
  </sheetViews>
  <sheetFormatPr defaultColWidth="6.42578125" defaultRowHeight="12.75"/>
  <cols>
    <col min="2" max="2" width="10.7109375" customWidth="1"/>
    <col min="3" max="3" width="3.28515625" bestFit="1" customWidth="1"/>
    <col min="4" max="4" width="55.7109375" bestFit="1" customWidth="1"/>
    <col min="5" max="5" width="64.28515625" customWidth="1"/>
    <col min="6" max="6" width="4" hidden="1" customWidth="1"/>
    <col min="7" max="7" width="10.140625" customWidth="1"/>
    <col min="8" max="8" width="0" hidden="1" customWidth="1"/>
    <col min="9" max="9" width="6.42578125" style="16"/>
    <col min="10" max="10" width="8.85546875" hidden="1" customWidth="1"/>
    <col min="11" max="11" width="0" hidden="1" customWidth="1"/>
    <col min="12" max="12" width="10.7109375" style="305" customWidth="1"/>
    <col min="13" max="13" width="10.140625" style="1" customWidth="1"/>
    <col min="14" max="14" width="12.140625" customWidth="1"/>
    <col min="15" max="15" width="0" hidden="1" customWidth="1"/>
    <col min="16" max="16" width="7.140625" hidden="1" customWidth="1"/>
  </cols>
  <sheetData>
    <row r="1" spans="2:16" ht="57" customHeight="1">
      <c r="B1" s="16"/>
      <c r="C1" s="16"/>
      <c r="D1" s="16"/>
      <c r="E1" s="16"/>
      <c r="F1" s="16"/>
      <c r="G1" s="16"/>
      <c r="H1" s="16"/>
      <c r="J1" s="16"/>
      <c r="K1" s="16"/>
      <c r="L1" s="298"/>
      <c r="M1" s="17"/>
      <c r="N1" s="16"/>
    </row>
    <row r="2" spans="2:16" ht="14.25" customHeight="1" thickBot="1">
      <c r="B2" s="16"/>
      <c r="C2" s="16"/>
      <c r="D2" s="16"/>
      <c r="E2" s="16"/>
      <c r="F2" s="16"/>
      <c r="G2" s="16"/>
      <c r="H2" s="16"/>
      <c r="J2" s="16"/>
      <c r="K2" s="16"/>
      <c r="L2" s="298"/>
      <c r="M2" s="17"/>
      <c r="N2" s="16"/>
    </row>
    <row r="3" spans="2:16" ht="21.75" customHeight="1" thickBot="1">
      <c r="B3" s="16"/>
      <c r="C3" s="16"/>
      <c r="D3" s="16"/>
      <c r="E3" s="240" t="s">
        <v>1</v>
      </c>
      <c r="F3" s="241"/>
      <c r="G3" s="309"/>
      <c r="H3" s="310"/>
      <c r="I3" s="310"/>
      <c r="J3" s="310"/>
      <c r="K3" s="310"/>
      <c r="L3" s="310"/>
      <c r="M3" s="310"/>
      <c r="N3" s="311"/>
    </row>
    <row r="4" spans="2:16" ht="15" customHeight="1" thickBot="1">
      <c r="B4" s="16"/>
      <c r="C4" s="16"/>
      <c r="D4" s="16"/>
      <c r="E4" s="16"/>
      <c r="F4" s="16"/>
      <c r="G4" s="16"/>
      <c r="H4" s="16"/>
      <c r="J4" s="16"/>
      <c r="K4" s="16"/>
      <c r="L4" s="298"/>
      <c r="M4" s="17"/>
      <c r="N4" s="16"/>
    </row>
    <row r="5" spans="2:16" ht="20.25" customHeight="1" thickBot="1">
      <c r="B5" s="345" t="s">
        <v>85</v>
      </c>
      <c r="C5" s="346"/>
      <c r="D5" s="346"/>
      <c r="E5" s="346"/>
      <c r="F5" s="346"/>
      <c r="G5" s="346"/>
      <c r="H5" s="346"/>
      <c r="I5" s="346"/>
      <c r="J5" s="346"/>
      <c r="K5" s="346"/>
      <c r="L5" s="346"/>
      <c r="M5" s="346"/>
      <c r="N5" s="347"/>
    </row>
    <row r="6" spans="2:16" ht="13.5" thickBot="1">
      <c r="B6" s="16"/>
      <c r="C6" s="16"/>
      <c r="D6" s="16"/>
      <c r="E6" s="18"/>
      <c r="F6" s="18"/>
      <c r="G6" s="18"/>
      <c r="H6" s="16"/>
      <c r="J6" s="16"/>
      <c r="K6" s="19"/>
      <c r="L6" s="299"/>
      <c r="M6" s="16"/>
      <c r="N6" s="16"/>
    </row>
    <row r="7" spans="2:16" s="2" customFormat="1" ht="48.75" customHeight="1" thickBot="1">
      <c r="B7" s="232"/>
      <c r="C7" s="233"/>
      <c r="D7" s="234"/>
      <c r="E7" s="235" t="s">
        <v>19</v>
      </c>
      <c r="F7" s="235"/>
      <c r="G7" s="235" t="s">
        <v>143</v>
      </c>
      <c r="H7" s="235"/>
      <c r="I7" s="236" t="s">
        <v>0</v>
      </c>
      <c r="J7" s="235" t="s">
        <v>2</v>
      </c>
      <c r="K7" s="235" t="s">
        <v>3</v>
      </c>
      <c r="L7" s="300" t="s">
        <v>23</v>
      </c>
      <c r="M7" s="235" t="s">
        <v>66</v>
      </c>
      <c r="N7" s="237" t="s">
        <v>24</v>
      </c>
    </row>
    <row r="8" spans="2:16" s="2" customFormat="1" ht="43.5">
      <c r="B8" s="352" t="s">
        <v>75</v>
      </c>
      <c r="C8" s="23">
        <v>1</v>
      </c>
      <c r="D8" s="202" t="s">
        <v>81</v>
      </c>
      <c r="E8" s="204"/>
      <c r="F8" s="26">
        <f>IF(G8="",0,IF(G8=1,40,IF(G8=2,70,IF(G8=3,90,IF(G8=4,100,0)))))</f>
        <v>0</v>
      </c>
      <c r="G8" s="152"/>
      <c r="H8" s="111"/>
      <c r="I8" s="112">
        <v>2</v>
      </c>
      <c r="J8" s="113">
        <f>I8/$N$8</f>
        <v>6.6666666666666666E-2</v>
      </c>
      <c r="K8" s="114">
        <f>I8/$I$24*100</f>
        <v>2</v>
      </c>
      <c r="L8" s="297">
        <f>SUM(F8*I8/100)</f>
        <v>0</v>
      </c>
      <c r="M8" s="357">
        <f>SUM((L8:L13))</f>
        <v>0</v>
      </c>
      <c r="N8" s="358">
        <f>SUM((I8:I13))</f>
        <v>30</v>
      </c>
    </row>
    <row r="9" spans="2:16" s="2" customFormat="1" ht="86.25">
      <c r="B9" s="353"/>
      <c r="C9" s="24">
        <v>2</v>
      </c>
      <c r="D9" s="188" t="s">
        <v>76</v>
      </c>
      <c r="E9" s="203"/>
      <c r="F9" s="22">
        <f t="shared" ref="F9:F10" si="0">IF(G9="",0,IF(G9=1,40,IF(G9=2,70,IF(G9=3,90,IF(G9=4,100,0)))))</f>
        <v>0</v>
      </c>
      <c r="G9" s="153"/>
      <c r="H9" s="115"/>
      <c r="I9" s="116">
        <v>2</v>
      </c>
      <c r="J9" s="113">
        <f t="shared" ref="J9:J13" si="1">I9/$N$8</f>
        <v>6.6666666666666666E-2</v>
      </c>
      <c r="K9" s="114">
        <f>I9/$I$24*100</f>
        <v>2</v>
      </c>
      <c r="L9" s="297">
        <f>SUM(F9*I9/100)</f>
        <v>0</v>
      </c>
      <c r="M9" s="348"/>
      <c r="N9" s="359"/>
    </row>
    <row r="10" spans="2:16" s="2" customFormat="1" ht="58.5" thickBot="1">
      <c r="B10" s="354"/>
      <c r="C10" s="25">
        <v>3</v>
      </c>
      <c r="D10" s="27" t="s">
        <v>77</v>
      </c>
      <c r="E10" s="212"/>
      <c r="F10" s="22">
        <f t="shared" si="0"/>
        <v>0</v>
      </c>
      <c r="G10" s="153"/>
      <c r="H10" s="115"/>
      <c r="I10" s="116">
        <v>4</v>
      </c>
      <c r="J10" s="113">
        <f t="shared" si="1"/>
        <v>0.13333333333333333</v>
      </c>
      <c r="K10" s="114">
        <f t="shared" ref="K10:K13" si="2">I10/$I$24*100</f>
        <v>4</v>
      </c>
      <c r="L10" s="297">
        <f t="shared" ref="L10" si="3">SUM(F10*I10/100)</f>
        <v>0</v>
      </c>
      <c r="M10" s="348"/>
      <c r="N10" s="359"/>
      <c r="O10" s="150">
        <f>SUM(J8:J13)</f>
        <v>1</v>
      </c>
      <c r="P10" s="151">
        <f>O10/100*N8</f>
        <v>0.3</v>
      </c>
    </row>
    <row r="11" spans="2:16" s="2" customFormat="1" ht="84" customHeight="1" thickBot="1">
      <c r="B11" s="355" t="s">
        <v>74</v>
      </c>
      <c r="C11" s="189">
        <v>4</v>
      </c>
      <c r="D11" s="218" t="s">
        <v>80</v>
      </c>
      <c r="E11" s="213"/>
      <c r="F11" s="190">
        <f>IF(G11="",0,IF(G11=1,40,IF(G11=2,70,IF(G11=3,90,IF(G11=4,100,0)))))</f>
        <v>0</v>
      </c>
      <c r="G11" s="152"/>
      <c r="H11" s="111">
        <v>2</v>
      </c>
      <c r="I11" s="191">
        <v>16</v>
      </c>
      <c r="J11" s="113">
        <f t="shared" si="1"/>
        <v>0.53333333333333333</v>
      </c>
      <c r="K11" s="192">
        <f t="shared" si="2"/>
        <v>16</v>
      </c>
      <c r="L11" s="297">
        <f>SUM(F11*I11/100)</f>
        <v>0</v>
      </c>
      <c r="M11" s="348"/>
      <c r="N11" s="359"/>
      <c r="O11" s="150"/>
      <c r="P11" s="151"/>
    </row>
    <row r="12" spans="2:16" s="2" customFormat="1" ht="63" customHeight="1" thickBot="1">
      <c r="B12" s="356"/>
      <c r="C12" s="193">
        <v>5</v>
      </c>
      <c r="D12" s="194" t="s">
        <v>78</v>
      </c>
      <c r="E12" s="205"/>
      <c r="F12" s="28">
        <f t="shared" ref="F12:F22" si="4">IF(G12="",0,IF(G12=1,40,IF(G12=2,70,IF(G12=3,90,IF(G12=4,100,0)))))</f>
        <v>0</v>
      </c>
      <c r="G12" s="154"/>
      <c r="H12" s="117"/>
      <c r="I12" s="118">
        <v>2</v>
      </c>
      <c r="J12" s="113">
        <f t="shared" si="1"/>
        <v>6.6666666666666666E-2</v>
      </c>
      <c r="K12" s="195">
        <f t="shared" si="2"/>
        <v>2</v>
      </c>
      <c r="L12" s="297">
        <f t="shared" ref="L12:L22" si="5">SUM(F12*I12/100)</f>
        <v>0</v>
      </c>
      <c r="M12" s="348"/>
      <c r="N12" s="359"/>
      <c r="O12" s="150"/>
      <c r="P12" s="151"/>
    </row>
    <row r="13" spans="2:16" s="2" customFormat="1" ht="68.25" customHeight="1" thickBot="1">
      <c r="B13" s="214" t="s">
        <v>79</v>
      </c>
      <c r="C13" s="217">
        <v>6</v>
      </c>
      <c r="D13" s="215" t="s">
        <v>82</v>
      </c>
      <c r="E13" s="215"/>
      <c r="F13" s="216">
        <f t="shared" si="4"/>
        <v>0</v>
      </c>
      <c r="G13" s="219"/>
      <c r="H13" s="220"/>
      <c r="I13" s="191">
        <v>4</v>
      </c>
      <c r="J13" s="113">
        <f t="shared" si="1"/>
        <v>0.13333333333333333</v>
      </c>
      <c r="K13" s="192">
        <f t="shared" si="2"/>
        <v>4</v>
      </c>
      <c r="L13" s="297">
        <f t="shared" si="5"/>
        <v>0</v>
      </c>
      <c r="M13" s="349"/>
      <c r="N13" s="360"/>
      <c r="O13" s="150"/>
      <c r="P13" s="151"/>
    </row>
    <row r="14" spans="2:16" s="224" customFormat="1" ht="31.5" customHeight="1" thickBot="1">
      <c r="B14" s="330" t="s">
        <v>144</v>
      </c>
      <c r="C14" s="331"/>
      <c r="D14" s="331"/>
      <c r="E14" s="332"/>
      <c r="F14" s="221"/>
      <c r="G14" s="225">
        <f>SUM(G8:G13)</f>
        <v>0</v>
      </c>
      <c r="H14" s="225">
        <f t="shared" ref="H14:N14" si="6">SUM(H8:H13)</f>
        <v>2</v>
      </c>
      <c r="I14" s="225">
        <f t="shared" si="6"/>
        <v>30</v>
      </c>
      <c r="J14" s="225">
        <f t="shared" si="6"/>
        <v>1</v>
      </c>
      <c r="K14" s="307">
        <f>SUM(K8:K13)</f>
        <v>30</v>
      </c>
      <c r="L14" s="301">
        <f>SUM(L8:L13)</f>
        <v>0</v>
      </c>
      <c r="M14" s="243">
        <f>SUM(M8:M13)</f>
        <v>0</v>
      </c>
      <c r="N14" s="238">
        <f t="shared" si="6"/>
        <v>30</v>
      </c>
      <c r="O14" s="222"/>
      <c r="P14" s="223"/>
    </row>
    <row r="15" spans="2:16" s="2" customFormat="1" ht="43.5" thickBot="1">
      <c r="B15" s="353" t="s">
        <v>20</v>
      </c>
      <c r="C15" s="180">
        <v>7</v>
      </c>
      <c r="D15" s="181" t="s">
        <v>146</v>
      </c>
      <c r="E15" s="196"/>
      <c r="F15" s="182">
        <f t="shared" si="4"/>
        <v>0</v>
      </c>
      <c r="G15" s="183"/>
      <c r="H15" s="184"/>
      <c r="I15" s="185">
        <v>5</v>
      </c>
      <c r="J15" s="186">
        <f>I15/N15</f>
        <v>7.1428571428571425E-2</v>
      </c>
      <c r="K15" s="187">
        <f t="shared" ref="K15:K22" si="7">I15/$I$24*100</f>
        <v>5</v>
      </c>
      <c r="L15" s="297">
        <f t="shared" si="5"/>
        <v>0</v>
      </c>
      <c r="M15" s="348">
        <f>SUM((L15:L22))</f>
        <v>0</v>
      </c>
      <c r="N15" s="350">
        <f>SUM((I15:I22))</f>
        <v>70</v>
      </c>
    </row>
    <row r="16" spans="2:16" s="2" customFormat="1" ht="66" customHeight="1" thickBot="1">
      <c r="B16" s="353"/>
      <c r="C16" s="24">
        <v>8</v>
      </c>
      <c r="D16" s="4" t="s">
        <v>149</v>
      </c>
      <c r="E16" s="197"/>
      <c r="F16" s="22">
        <f t="shared" si="4"/>
        <v>0</v>
      </c>
      <c r="G16" s="153"/>
      <c r="H16" s="115"/>
      <c r="I16" s="116">
        <v>15</v>
      </c>
      <c r="J16" s="113">
        <f>I16/N15</f>
        <v>0.21428571428571427</v>
      </c>
      <c r="K16" s="114">
        <f t="shared" si="7"/>
        <v>15</v>
      </c>
      <c r="L16" s="297">
        <f t="shared" si="5"/>
        <v>0</v>
      </c>
      <c r="M16" s="348"/>
      <c r="N16" s="350"/>
    </row>
    <row r="17" spans="2:16" s="2" customFormat="1" ht="71.25">
      <c r="B17" s="353"/>
      <c r="C17" s="24">
        <v>9</v>
      </c>
      <c r="D17" s="179" t="s">
        <v>147</v>
      </c>
      <c r="E17" s="198"/>
      <c r="F17" s="22">
        <f t="shared" si="4"/>
        <v>0</v>
      </c>
      <c r="G17" s="153"/>
      <c r="H17" s="115"/>
      <c r="I17" s="116">
        <v>15</v>
      </c>
      <c r="J17" s="113">
        <f>I17/N15</f>
        <v>0.21428571428571427</v>
      </c>
      <c r="K17" s="114">
        <f t="shared" si="7"/>
        <v>15</v>
      </c>
      <c r="L17" s="297">
        <f t="shared" si="5"/>
        <v>0</v>
      </c>
      <c r="M17" s="348"/>
      <c r="N17" s="350"/>
    </row>
    <row r="18" spans="2:16" s="2" customFormat="1" ht="57.75" thickBot="1">
      <c r="B18" s="353"/>
      <c r="C18" s="24">
        <v>10</v>
      </c>
      <c r="D18" s="3" t="s">
        <v>148</v>
      </c>
      <c r="E18" s="200"/>
      <c r="F18" s="22">
        <f t="shared" si="4"/>
        <v>0</v>
      </c>
      <c r="G18" s="153"/>
      <c r="H18" s="115"/>
      <c r="I18" s="116">
        <v>10</v>
      </c>
      <c r="J18" s="113">
        <f>I18/N15</f>
        <v>0.14285714285714285</v>
      </c>
      <c r="K18" s="114">
        <f t="shared" si="7"/>
        <v>10</v>
      </c>
      <c r="L18" s="297">
        <f t="shared" si="5"/>
        <v>0</v>
      </c>
      <c r="M18" s="348"/>
      <c r="N18" s="350"/>
    </row>
    <row r="19" spans="2:16" s="2" customFormat="1" ht="72.75" customHeight="1" thickBot="1">
      <c r="B19" s="353"/>
      <c r="C19" s="24">
        <v>11</v>
      </c>
      <c r="D19" s="179" t="s">
        <v>151</v>
      </c>
      <c r="E19" s="199"/>
      <c r="F19" s="22">
        <f t="shared" si="4"/>
        <v>0</v>
      </c>
      <c r="G19" s="153"/>
      <c r="H19" s="115"/>
      <c r="I19" s="116">
        <v>5</v>
      </c>
      <c r="J19" s="113">
        <f t="shared" ref="J19" si="8">I19/N15</f>
        <v>7.1428571428571425E-2</v>
      </c>
      <c r="K19" s="114">
        <f t="shared" si="7"/>
        <v>5</v>
      </c>
      <c r="L19" s="297">
        <f t="shared" si="5"/>
        <v>0</v>
      </c>
      <c r="M19" s="348"/>
      <c r="N19" s="350"/>
    </row>
    <row r="20" spans="2:16" s="2" customFormat="1" ht="85.5">
      <c r="B20" s="353"/>
      <c r="C20" s="24">
        <v>12</v>
      </c>
      <c r="D20" s="179" t="s">
        <v>73</v>
      </c>
      <c r="E20" s="199"/>
      <c r="F20" s="22">
        <f t="shared" si="4"/>
        <v>0</v>
      </c>
      <c r="G20" s="153"/>
      <c r="H20" s="115"/>
      <c r="I20" s="116">
        <v>10</v>
      </c>
      <c r="J20" s="113">
        <f>I20/N15</f>
        <v>0.14285714285714285</v>
      </c>
      <c r="K20" s="114">
        <f t="shared" si="7"/>
        <v>10</v>
      </c>
      <c r="L20" s="297">
        <f t="shared" si="5"/>
        <v>0</v>
      </c>
      <c r="M20" s="348"/>
      <c r="N20" s="350"/>
    </row>
    <row r="21" spans="2:16" s="2" customFormat="1" ht="45.75" customHeight="1">
      <c r="B21" s="353"/>
      <c r="C21" s="24">
        <v>13</v>
      </c>
      <c r="D21" s="29" t="s">
        <v>150</v>
      </c>
      <c r="E21" s="199"/>
      <c r="F21" s="22">
        <f t="shared" si="4"/>
        <v>0</v>
      </c>
      <c r="G21" s="153"/>
      <c r="H21" s="115"/>
      <c r="I21" s="116">
        <v>5</v>
      </c>
      <c r="J21" s="113">
        <f>I21/N15</f>
        <v>7.1428571428571425E-2</v>
      </c>
      <c r="K21" s="114">
        <f t="shared" si="7"/>
        <v>5</v>
      </c>
      <c r="L21" s="297">
        <f t="shared" si="5"/>
        <v>0</v>
      </c>
      <c r="M21" s="348"/>
      <c r="N21" s="350"/>
    </row>
    <row r="22" spans="2:16" s="2" customFormat="1" ht="44.25" thickBot="1">
      <c r="B22" s="354"/>
      <c r="C22" s="25">
        <v>14</v>
      </c>
      <c r="D22" s="30" t="s">
        <v>25</v>
      </c>
      <c r="E22" s="201"/>
      <c r="F22" s="28">
        <f t="shared" si="4"/>
        <v>0</v>
      </c>
      <c r="G22" s="154"/>
      <c r="H22" s="117"/>
      <c r="I22" s="118">
        <v>5</v>
      </c>
      <c r="J22" s="113">
        <f>I22/N15</f>
        <v>7.1428571428571425E-2</v>
      </c>
      <c r="K22" s="114">
        <f t="shared" si="7"/>
        <v>5</v>
      </c>
      <c r="L22" s="297">
        <f t="shared" si="5"/>
        <v>0</v>
      </c>
      <c r="M22" s="349"/>
      <c r="N22" s="351"/>
      <c r="O22" s="150">
        <f>SUM(J15:J22)</f>
        <v>0.99999999999999978</v>
      </c>
      <c r="P22" s="151">
        <f>O22/100*N15</f>
        <v>0.69999999999999984</v>
      </c>
    </row>
    <row r="23" spans="2:16" s="224" customFormat="1" ht="31.5" customHeight="1" thickBot="1">
      <c r="B23" s="327" t="s">
        <v>83</v>
      </c>
      <c r="C23" s="328"/>
      <c r="D23" s="328"/>
      <c r="E23" s="329"/>
      <c r="F23" s="221"/>
      <c r="G23" s="226">
        <f>SUM(G15:G22)</f>
        <v>0</v>
      </c>
      <c r="H23" s="226">
        <f t="shared" ref="H23:N23" si="9">SUM(H15:H22)</f>
        <v>0</v>
      </c>
      <c r="I23" s="226">
        <f t="shared" si="9"/>
        <v>70</v>
      </c>
      <c r="J23" s="226">
        <f t="shared" si="9"/>
        <v>0.99999999999999978</v>
      </c>
      <c r="K23" s="226">
        <f t="shared" si="9"/>
        <v>70</v>
      </c>
      <c r="L23" s="302">
        <f t="shared" si="9"/>
        <v>0</v>
      </c>
      <c r="M23" s="226">
        <f t="shared" si="9"/>
        <v>0</v>
      </c>
      <c r="N23" s="239">
        <f t="shared" si="9"/>
        <v>70</v>
      </c>
      <c r="O23" s="222"/>
      <c r="P23" s="223"/>
    </row>
    <row r="24" spans="2:16" s="2" customFormat="1" ht="31.5" customHeight="1" thickBot="1">
      <c r="B24" s="330" t="s">
        <v>84</v>
      </c>
      <c r="C24" s="331"/>
      <c r="D24" s="331"/>
      <c r="E24" s="332"/>
      <c r="F24" s="227"/>
      <c r="G24" s="228"/>
      <c r="H24" s="229"/>
      <c r="I24" s="230">
        <f>I14+I23</f>
        <v>100</v>
      </c>
      <c r="J24" s="229">
        <f t="shared" ref="J24" si="10">SUM(J8:J22)</f>
        <v>3.0000000000000009</v>
      </c>
      <c r="K24" s="230">
        <f t="shared" ref="K24:N24" si="11">K14+K23</f>
        <v>100</v>
      </c>
      <c r="L24" s="303">
        <f>L14+L23</f>
        <v>0</v>
      </c>
      <c r="M24" s="242">
        <f>M14+M23</f>
        <v>0</v>
      </c>
      <c r="N24" s="231">
        <f t="shared" si="11"/>
        <v>100</v>
      </c>
      <c r="P24" s="150" t="e">
        <f>#REF!+P10+P22+#REF!</f>
        <v>#REF!</v>
      </c>
    </row>
    <row r="25" spans="2:16">
      <c r="G25" s="16"/>
      <c r="H25" s="16"/>
      <c r="J25" s="16"/>
      <c r="K25" s="16"/>
      <c r="L25" s="304"/>
      <c r="M25" s="20"/>
    </row>
    <row r="26" spans="2:16" ht="14.25" customHeight="1">
      <c r="C26" s="13"/>
      <c r="G26" s="16"/>
      <c r="H26" s="16"/>
      <c r="J26" s="16"/>
      <c r="K26" s="16"/>
      <c r="L26" s="304"/>
      <c r="M26" s="17"/>
    </row>
    <row r="27" spans="2:16">
      <c r="G27" s="16"/>
      <c r="H27" s="16"/>
      <c r="J27" s="16"/>
      <c r="K27" s="16"/>
      <c r="L27" s="304"/>
      <c r="M27" s="17"/>
    </row>
    <row r="28" spans="2:16" ht="24" customHeight="1">
      <c r="B28" s="7"/>
      <c r="C28" s="338" t="s">
        <v>21</v>
      </c>
      <c r="D28" s="338"/>
      <c r="E28" s="12"/>
      <c r="F28" s="12"/>
      <c r="G28" s="339"/>
      <c r="H28" s="339"/>
      <c r="I28" s="339"/>
      <c r="J28" s="339"/>
      <c r="K28" s="16"/>
      <c r="L28" s="304"/>
      <c r="M28" s="17"/>
    </row>
    <row r="29" spans="2:16" ht="17.25" customHeight="1">
      <c r="B29" s="7"/>
      <c r="C29" s="14">
        <v>1</v>
      </c>
      <c r="D29" s="15" t="s">
        <v>15</v>
      </c>
    </row>
    <row r="30" spans="2:16" ht="17.25" customHeight="1">
      <c r="B30" s="7"/>
      <c r="C30" s="14">
        <v>2</v>
      </c>
      <c r="D30" s="15" t="s">
        <v>16</v>
      </c>
    </row>
    <row r="31" spans="2:16" ht="17.25" customHeight="1">
      <c r="B31" s="7"/>
      <c r="C31" s="14">
        <v>3</v>
      </c>
      <c r="D31" s="15" t="s">
        <v>17</v>
      </c>
      <c r="E31" s="336" t="s">
        <v>145</v>
      </c>
      <c r="F31" s="336"/>
      <c r="G31" s="336"/>
      <c r="H31" s="337"/>
      <c r="I31" s="337"/>
      <c r="J31" s="337"/>
      <c r="K31" s="337"/>
      <c r="L31" s="337"/>
      <c r="M31" s="337"/>
      <c r="N31" s="337"/>
    </row>
    <row r="32" spans="2:16" ht="17.25" customHeight="1">
      <c r="B32" s="7"/>
      <c r="C32" s="14">
        <v>4</v>
      </c>
      <c r="D32" s="15" t="s">
        <v>18</v>
      </c>
      <c r="E32" s="340"/>
      <c r="F32" s="340"/>
      <c r="G32" s="340"/>
      <c r="H32" s="11"/>
      <c r="I32" s="341" t="s">
        <v>22</v>
      </c>
      <c r="J32" s="341"/>
      <c r="K32" s="341"/>
      <c r="L32" s="341"/>
      <c r="M32" s="341"/>
      <c r="N32" s="341"/>
    </row>
    <row r="36" spans="2:4" ht="15.75">
      <c r="B36" s="161" t="s">
        <v>70</v>
      </c>
      <c r="C36" s="159"/>
      <c r="D36" s="160"/>
    </row>
    <row r="37" spans="2:4" ht="35.25" customHeight="1">
      <c r="B37" s="342"/>
      <c r="C37" s="343"/>
      <c r="D37" s="344"/>
    </row>
    <row r="38" spans="2:4" ht="27" customHeight="1">
      <c r="B38" s="333"/>
      <c r="C38" s="334"/>
      <c r="D38" s="335"/>
    </row>
    <row r="39" spans="2:4">
      <c r="B39" s="206"/>
      <c r="C39" s="207"/>
      <c r="D39" s="208"/>
    </row>
    <row r="40" spans="2:4">
      <c r="B40" s="206"/>
      <c r="C40" s="207"/>
      <c r="D40" s="208"/>
    </row>
    <row r="41" spans="2:4">
      <c r="B41" s="206"/>
      <c r="C41" s="207"/>
      <c r="D41" s="208"/>
    </row>
    <row r="42" spans="2:4">
      <c r="B42" s="206"/>
      <c r="C42" s="207"/>
      <c r="D42" s="208"/>
    </row>
    <row r="43" spans="2:4">
      <c r="B43" s="206"/>
      <c r="C43" s="207"/>
      <c r="D43" s="208"/>
    </row>
    <row r="44" spans="2:4">
      <c r="B44" s="206"/>
      <c r="C44" s="207"/>
      <c r="D44" s="208"/>
    </row>
    <row r="45" spans="2:4" ht="14.25" customHeight="1">
      <c r="B45" s="206"/>
      <c r="C45" s="207"/>
      <c r="D45" s="208"/>
    </row>
    <row r="46" spans="2:4">
      <c r="B46" s="206"/>
      <c r="C46" s="207"/>
      <c r="D46" s="208"/>
    </row>
    <row r="47" spans="2:4">
      <c r="B47" s="206"/>
      <c r="C47" s="207"/>
      <c r="D47" s="208"/>
    </row>
    <row r="48" spans="2:4">
      <c r="B48" s="206"/>
      <c r="C48" s="207"/>
      <c r="D48" s="208"/>
    </row>
    <row r="49" spans="2:4">
      <c r="B49" s="206"/>
      <c r="C49" s="207"/>
      <c r="D49" s="208"/>
    </row>
    <row r="50" spans="2:4">
      <c r="B50" s="206"/>
      <c r="C50" s="207"/>
      <c r="D50" s="208"/>
    </row>
    <row r="51" spans="2:4">
      <c r="B51" s="209"/>
      <c r="C51" s="210"/>
      <c r="D51" s="211"/>
    </row>
  </sheetData>
  <mergeCells count="19">
    <mergeCell ref="B5:N5"/>
    <mergeCell ref="M15:M22"/>
    <mergeCell ref="N15:N22"/>
    <mergeCell ref="B8:B10"/>
    <mergeCell ref="B11:B12"/>
    <mergeCell ref="B15:B22"/>
    <mergeCell ref="B14:E14"/>
    <mergeCell ref="M8:M13"/>
    <mergeCell ref="N8:N13"/>
    <mergeCell ref="B23:E23"/>
    <mergeCell ref="B24:E24"/>
    <mergeCell ref="B38:D38"/>
    <mergeCell ref="E31:G31"/>
    <mergeCell ref="H31:N31"/>
    <mergeCell ref="C28:D28"/>
    <mergeCell ref="G28:J28"/>
    <mergeCell ref="E32:G32"/>
    <mergeCell ref="I32:N32"/>
    <mergeCell ref="B37:D37"/>
  </mergeCells>
  <phoneticPr fontId="2" type="noConversion"/>
  <pageMargins left="0.47244094488188981" right="0.23622047244094491" top="0.51181102362204722" bottom="0.43307086614173229" header="0.51181102362204722" footer="0.19685039370078741"/>
  <pageSetup paperSize="8" scale="72" orientation="portrait" r:id="rId1"/>
  <headerFooter alignWithMargins="0">
    <oddFooter>&amp;F&amp;RPage &amp;P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14"/>
  <sheetViews>
    <sheetView workbookViewId="0">
      <selection activeCell="D13" sqref="D13"/>
    </sheetView>
  </sheetViews>
  <sheetFormatPr defaultRowHeight="12.75"/>
  <cols>
    <col min="3" max="3" width="11.7109375" customWidth="1"/>
    <col min="4" max="4" width="61.42578125" customWidth="1"/>
  </cols>
  <sheetData>
    <row r="1" spans="2:4" ht="15.75" thickBot="1">
      <c r="B1" s="253" t="s">
        <v>134</v>
      </c>
    </row>
    <row r="2" spans="2:4" ht="15.75" thickBot="1">
      <c r="B2" s="249">
        <v>0</v>
      </c>
      <c r="C2" s="250" t="s">
        <v>123</v>
      </c>
      <c r="D2" s="250" t="s">
        <v>124</v>
      </c>
    </row>
    <row r="3" spans="2:4" ht="15.75" thickBot="1">
      <c r="B3" s="251">
        <v>1</v>
      </c>
      <c r="C3" s="252" t="s">
        <v>15</v>
      </c>
      <c r="D3" s="252" t="s">
        <v>125</v>
      </c>
    </row>
    <row r="4" spans="2:4" ht="15.75" thickBot="1">
      <c r="B4" s="251">
        <v>2</v>
      </c>
      <c r="C4" s="252" t="s">
        <v>16</v>
      </c>
      <c r="D4" s="252" t="s">
        <v>126</v>
      </c>
    </row>
    <row r="5" spans="2:4" ht="15.75" thickBot="1">
      <c r="B5" s="251">
        <v>3</v>
      </c>
      <c r="C5" s="252" t="s">
        <v>17</v>
      </c>
      <c r="D5" s="252" t="s">
        <v>127</v>
      </c>
    </row>
    <row r="6" spans="2:4" ht="15.75" thickBot="1">
      <c r="B6" s="251">
        <v>4</v>
      </c>
      <c r="C6" s="252" t="s">
        <v>128</v>
      </c>
      <c r="D6" s="252" t="s">
        <v>129</v>
      </c>
    </row>
    <row r="7" spans="2:4" ht="15">
      <c r="B7" s="248"/>
    </row>
    <row r="8" spans="2:4" ht="15.75" thickBot="1">
      <c r="B8" s="253" t="s">
        <v>136</v>
      </c>
    </row>
    <row r="9" spans="2:4" ht="15.75" thickBot="1">
      <c r="B9" s="249">
        <v>0</v>
      </c>
      <c r="C9" s="250" t="s">
        <v>123</v>
      </c>
      <c r="D9" s="250" t="s">
        <v>130</v>
      </c>
    </row>
    <row r="10" spans="2:4" ht="15.75" thickBot="1">
      <c r="B10" s="251">
        <v>1</v>
      </c>
      <c r="C10" s="252" t="s">
        <v>15</v>
      </c>
      <c r="D10" s="252" t="s">
        <v>131</v>
      </c>
    </row>
    <row r="11" spans="2:4" ht="15.75" thickBot="1">
      <c r="B11" s="251">
        <v>2</v>
      </c>
      <c r="C11" s="252" t="s">
        <v>16</v>
      </c>
      <c r="D11" s="252" t="s">
        <v>132</v>
      </c>
    </row>
    <row r="12" spans="2:4" ht="15.75" thickBot="1">
      <c r="B12" s="251">
        <v>3</v>
      </c>
      <c r="C12" s="252" t="s">
        <v>17</v>
      </c>
      <c r="D12" s="252" t="s">
        <v>133</v>
      </c>
    </row>
    <row r="13" spans="2:4" ht="15.75" thickBot="1">
      <c r="B13" s="251">
        <v>4</v>
      </c>
      <c r="C13" s="252" t="s">
        <v>128</v>
      </c>
      <c r="D13" s="254">
        <v>1</v>
      </c>
    </row>
    <row r="14" spans="2:4" ht="15">
      <c r="B14" s="24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P51"/>
  <sheetViews>
    <sheetView showGridLines="0" zoomScale="70" zoomScaleNormal="70" zoomScaleSheetLayoutView="75" workbookViewId="0">
      <selection activeCell="G3" sqref="G3"/>
    </sheetView>
  </sheetViews>
  <sheetFormatPr defaultColWidth="6.42578125" defaultRowHeight="12.75"/>
  <cols>
    <col min="2" max="2" width="10.7109375" customWidth="1"/>
    <col min="3" max="3" width="3.28515625" bestFit="1" customWidth="1"/>
    <col min="4" max="4" width="55.7109375" bestFit="1" customWidth="1"/>
    <col min="5" max="5" width="64.28515625" customWidth="1"/>
    <col min="6" max="6" width="4" hidden="1" customWidth="1"/>
    <col min="7" max="7" width="10.140625" customWidth="1"/>
    <col min="8" max="8" width="0" hidden="1" customWidth="1"/>
    <col min="9" max="9" width="6.42578125" style="16"/>
    <col min="10" max="10" width="8.85546875" hidden="1" customWidth="1"/>
    <col min="11" max="11" width="0" hidden="1" customWidth="1"/>
    <col min="12" max="12" width="10.7109375" style="305" customWidth="1"/>
    <col min="13" max="13" width="10.140625" style="1" customWidth="1"/>
    <col min="14" max="14" width="12.140625" customWidth="1"/>
    <col min="15" max="15" width="0" hidden="1" customWidth="1"/>
    <col min="16" max="16" width="7.140625" hidden="1" customWidth="1"/>
  </cols>
  <sheetData>
    <row r="1" spans="2:16" ht="57" customHeight="1">
      <c r="B1" s="16"/>
      <c r="C1" s="16"/>
      <c r="D1" s="16"/>
      <c r="E1" s="16"/>
      <c r="F1" s="16"/>
      <c r="G1" s="16"/>
      <c r="H1" s="16"/>
      <c r="J1" s="16"/>
      <c r="K1" s="16"/>
      <c r="L1" s="298"/>
      <c r="M1" s="17"/>
      <c r="N1" s="16"/>
    </row>
    <row r="2" spans="2:16" ht="14.25" customHeight="1" thickBot="1">
      <c r="B2" s="16"/>
      <c r="C2" s="16"/>
      <c r="D2" s="16"/>
      <c r="E2" s="16"/>
      <c r="F2" s="16"/>
      <c r="G2" s="16"/>
      <c r="H2" s="16"/>
      <c r="J2" s="16"/>
      <c r="K2" s="16"/>
      <c r="L2" s="298"/>
      <c r="M2" s="17"/>
      <c r="N2" s="16"/>
    </row>
    <row r="3" spans="2:16" ht="21.75" customHeight="1" thickBot="1">
      <c r="B3" s="16"/>
      <c r="C3" s="16"/>
      <c r="D3" s="16"/>
      <c r="E3" s="240" t="s">
        <v>55</v>
      </c>
      <c r="F3" s="241"/>
      <c r="G3" s="309"/>
      <c r="H3" s="310"/>
      <c r="I3" s="310"/>
      <c r="J3" s="310"/>
      <c r="K3" s="310"/>
      <c r="L3" s="310"/>
      <c r="M3" s="310"/>
      <c r="N3" s="311"/>
    </row>
    <row r="4" spans="2:16" ht="15" customHeight="1" thickBot="1">
      <c r="B4" s="16"/>
      <c r="C4" s="16"/>
      <c r="D4" s="16"/>
      <c r="E4" s="16"/>
      <c r="F4" s="16"/>
      <c r="G4" s="16"/>
      <c r="H4" s="16"/>
      <c r="J4" s="16"/>
      <c r="K4" s="16"/>
      <c r="L4" s="298"/>
      <c r="M4" s="17"/>
      <c r="N4" s="16"/>
    </row>
    <row r="5" spans="2:16" ht="20.25" customHeight="1" thickBot="1">
      <c r="B5" s="345" t="s">
        <v>85</v>
      </c>
      <c r="C5" s="346"/>
      <c r="D5" s="346"/>
      <c r="E5" s="346"/>
      <c r="F5" s="346"/>
      <c r="G5" s="346"/>
      <c r="H5" s="346"/>
      <c r="I5" s="346"/>
      <c r="J5" s="346"/>
      <c r="K5" s="346"/>
      <c r="L5" s="346"/>
      <c r="M5" s="346"/>
      <c r="N5" s="347"/>
    </row>
    <row r="6" spans="2:16" ht="13.5" thickBot="1">
      <c r="B6" s="16"/>
      <c r="C6" s="16"/>
      <c r="D6" s="16"/>
      <c r="E6" s="18"/>
      <c r="F6" s="18"/>
      <c r="G6" s="18"/>
      <c r="H6" s="16"/>
      <c r="J6" s="16"/>
      <c r="K6" s="19"/>
      <c r="L6" s="299"/>
      <c r="M6" s="16"/>
      <c r="N6" s="16"/>
    </row>
    <row r="7" spans="2:16" s="2" customFormat="1" ht="48.75" customHeight="1" thickBot="1">
      <c r="B7" s="232"/>
      <c r="C7" s="233"/>
      <c r="D7" s="234"/>
      <c r="E7" s="235" t="s">
        <v>19</v>
      </c>
      <c r="F7" s="235"/>
      <c r="G7" s="235" t="s">
        <v>143</v>
      </c>
      <c r="H7" s="235"/>
      <c r="I7" s="236" t="s">
        <v>0</v>
      </c>
      <c r="J7" s="235" t="s">
        <v>2</v>
      </c>
      <c r="K7" s="235" t="s">
        <v>3</v>
      </c>
      <c r="L7" s="300" t="s">
        <v>23</v>
      </c>
      <c r="M7" s="235" t="s">
        <v>66</v>
      </c>
      <c r="N7" s="237" t="s">
        <v>24</v>
      </c>
    </row>
    <row r="8" spans="2:16" s="2" customFormat="1" ht="43.5">
      <c r="B8" s="352" t="s">
        <v>75</v>
      </c>
      <c r="C8" s="23">
        <v>1</v>
      </c>
      <c r="D8" s="202" t="s">
        <v>81</v>
      </c>
      <c r="E8" s="204"/>
      <c r="F8" s="26">
        <f>IF(G8="",0,IF(G8=1,40,IF(G8=2,70,IF(G8=3,90,IF(G8=4,100,0)))))</f>
        <v>0</v>
      </c>
      <c r="G8" s="152"/>
      <c r="H8" s="111"/>
      <c r="I8" s="112">
        <v>2</v>
      </c>
      <c r="J8" s="113">
        <f>I8/$N$8</f>
        <v>6.6666666666666666E-2</v>
      </c>
      <c r="K8" s="114">
        <f>I8/$I$24*100</f>
        <v>2</v>
      </c>
      <c r="L8" s="297">
        <f>SUM(F8*I8/100)</f>
        <v>0</v>
      </c>
      <c r="M8" s="357">
        <f>SUM((L8:L13))</f>
        <v>0</v>
      </c>
      <c r="N8" s="358">
        <f>SUM((I8:I13))</f>
        <v>30</v>
      </c>
    </row>
    <row r="9" spans="2:16" s="2" customFormat="1" ht="86.25">
      <c r="B9" s="353"/>
      <c r="C9" s="24">
        <v>2</v>
      </c>
      <c r="D9" s="188" t="s">
        <v>76</v>
      </c>
      <c r="E9" s="203"/>
      <c r="F9" s="22">
        <f t="shared" ref="F9:F10" si="0">IF(G9="",0,IF(G9=1,40,IF(G9=2,70,IF(G9=3,90,IF(G9=4,100,0)))))</f>
        <v>0</v>
      </c>
      <c r="G9" s="153"/>
      <c r="H9" s="115"/>
      <c r="I9" s="116">
        <v>2</v>
      </c>
      <c r="J9" s="113">
        <f t="shared" ref="J9:J13" si="1">I9/$N$8</f>
        <v>6.6666666666666666E-2</v>
      </c>
      <c r="K9" s="114">
        <f>I9/$I$24*100</f>
        <v>2</v>
      </c>
      <c r="L9" s="297">
        <f>SUM(F9*I9/100)</f>
        <v>0</v>
      </c>
      <c r="M9" s="348"/>
      <c r="N9" s="359"/>
    </row>
    <row r="10" spans="2:16" s="2" customFormat="1" ht="58.5" thickBot="1">
      <c r="B10" s="354"/>
      <c r="C10" s="25">
        <v>3</v>
      </c>
      <c r="D10" s="27" t="s">
        <v>77</v>
      </c>
      <c r="E10" s="212"/>
      <c r="F10" s="22">
        <f t="shared" si="0"/>
        <v>0</v>
      </c>
      <c r="G10" s="153"/>
      <c r="H10" s="115"/>
      <c r="I10" s="116">
        <v>4</v>
      </c>
      <c r="J10" s="113">
        <f t="shared" si="1"/>
        <v>0.13333333333333333</v>
      </c>
      <c r="K10" s="114">
        <f t="shared" ref="K10:K13" si="2">I10/$I$24*100</f>
        <v>4</v>
      </c>
      <c r="L10" s="297">
        <f t="shared" ref="L10" si="3">SUM(F10*I10/100)</f>
        <v>0</v>
      </c>
      <c r="M10" s="348"/>
      <c r="N10" s="359"/>
      <c r="O10" s="150">
        <f>SUM(J8:J13)</f>
        <v>1</v>
      </c>
      <c r="P10" s="151">
        <f>O10/100*N8</f>
        <v>0.3</v>
      </c>
    </row>
    <row r="11" spans="2:16" s="2" customFormat="1" ht="84" customHeight="1" thickBot="1">
      <c r="B11" s="355" t="s">
        <v>74</v>
      </c>
      <c r="C11" s="189">
        <v>4</v>
      </c>
      <c r="D11" s="218" t="s">
        <v>80</v>
      </c>
      <c r="E11" s="213"/>
      <c r="F11" s="190">
        <f>IF(G11="",0,IF(G11=1,40,IF(G11=2,70,IF(G11=3,90,IF(G11=4,100,0)))))</f>
        <v>0</v>
      </c>
      <c r="G11" s="152"/>
      <c r="H11" s="111">
        <v>2</v>
      </c>
      <c r="I11" s="191">
        <v>16</v>
      </c>
      <c r="J11" s="113">
        <f t="shared" si="1"/>
        <v>0.53333333333333333</v>
      </c>
      <c r="K11" s="192">
        <f t="shared" si="2"/>
        <v>16</v>
      </c>
      <c r="L11" s="297">
        <f>SUM(F11*I11/100)</f>
        <v>0</v>
      </c>
      <c r="M11" s="348"/>
      <c r="N11" s="359"/>
      <c r="O11" s="150"/>
      <c r="P11" s="151"/>
    </row>
    <row r="12" spans="2:16" s="2" customFormat="1" ht="63" customHeight="1" thickBot="1">
      <c r="B12" s="356"/>
      <c r="C12" s="193">
        <v>5</v>
      </c>
      <c r="D12" s="194" t="s">
        <v>78</v>
      </c>
      <c r="E12" s="205"/>
      <c r="F12" s="28">
        <f t="shared" ref="F12:F22" si="4">IF(G12="",0,IF(G12=1,40,IF(G12=2,70,IF(G12=3,90,IF(G12=4,100,0)))))</f>
        <v>0</v>
      </c>
      <c r="G12" s="154"/>
      <c r="H12" s="117"/>
      <c r="I12" s="118">
        <v>2</v>
      </c>
      <c r="J12" s="113">
        <f t="shared" si="1"/>
        <v>6.6666666666666666E-2</v>
      </c>
      <c r="K12" s="195">
        <f t="shared" si="2"/>
        <v>2</v>
      </c>
      <c r="L12" s="297">
        <f t="shared" ref="L12:L22" si="5">SUM(F12*I12/100)</f>
        <v>0</v>
      </c>
      <c r="M12" s="348"/>
      <c r="N12" s="359"/>
      <c r="O12" s="150"/>
      <c r="P12" s="151"/>
    </row>
    <row r="13" spans="2:16" s="2" customFormat="1" ht="68.25" customHeight="1" thickBot="1">
      <c r="B13" s="214" t="s">
        <v>79</v>
      </c>
      <c r="C13" s="217">
        <v>6</v>
      </c>
      <c r="D13" s="215" t="s">
        <v>82</v>
      </c>
      <c r="E13" s="215"/>
      <c r="F13" s="216">
        <f t="shared" si="4"/>
        <v>0</v>
      </c>
      <c r="G13" s="219"/>
      <c r="H13" s="220"/>
      <c r="I13" s="191">
        <v>4</v>
      </c>
      <c r="J13" s="113">
        <f t="shared" si="1"/>
        <v>0.13333333333333333</v>
      </c>
      <c r="K13" s="192">
        <f t="shared" si="2"/>
        <v>4</v>
      </c>
      <c r="L13" s="297">
        <f t="shared" si="5"/>
        <v>0</v>
      </c>
      <c r="M13" s="349"/>
      <c r="N13" s="360"/>
      <c r="O13" s="150"/>
      <c r="P13" s="151"/>
    </row>
    <row r="14" spans="2:16" s="224" customFormat="1" ht="31.5" customHeight="1" thickBot="1">
      <c r="B14" s="330" t="s">
        <v>144</v>
      </c>
      <c r="C14" s="331"/>
      <c r="D14" s="331"/>
      <c r="E14" s="332"/>
      <c r="F14" s="221"/>
      <c r="G14" s="225">
        <f>SUM(G8:G13)</f>
        <v>0</v>
      </c>
      <c r="H14" s="225">
        <f t="shared" ref="H14:N14" si="6">SUM(H8:H13)</f>
        <v>2</v>
      </c>
      <c r="I14" s="225">
        <f t="shared" si="6"/>
        <v>30</v>
      </c>
      <c r="J14" s="225">
        <f t="shared" si="6"/>
        <v>1</v>
      </c>
      <c r="K14" s="307">
        <f>SUM(K8:K13)</f>
        <v>30</v>
      </c>
      <c r="L14" s="301">
        <f>SUM(L8:L13)</f>
        <v>0</v>
      </c>
      <c r="M14" s="243">
        <f>SUM(M8:M13)</f>
        <v>0</v>
      </c>
      <c r="N14" s="238">
        <f t="shared" si="6"/>
        <v>30</v>
      </c>
      <c r="O14" s="222"/>
      <c r="P14" s="223"/>
    </row>
    <row r="15" spans="2:16" s="2" customFormat="1" ht="43.5" thickBot="1">
      <c r="B15" s="353" t="s">
        <v>20</v>
      </c>
      <c r="C15" s="180">
        <v>7</v>
      </c>
      <c r="D15" s="181" t="s">
        <v>146</v>
      </c>
      <c r="E15" s="196"/>
      <c r="F15" s="182">
        <f t="shared" si="4"/>
        <v>0</v>
      </c>
      <c r="G15" s="183"/>
      <c r="H15" s="184"/>
      <c r="I15" s="185">
        <v>5</v>
      </c>
      <c r="J15" s="186">
        <f>I15/N15</f>
        <v>7.1428571428571425E-2</v>
      </c>
      <c r="K15" s="187">
        <f t="shared" ref="K15:K22" si="7">I15/$I$24*100</f>
        <v>5</v>
      </c>
      <c r="L15" s="297">
        <f t="shared" si="5"/>
        <v>0</v>
      </c>
      <c r="M15" s="348">
        <f>SUM((L15:L22))</f>
        <v>0</v>
      </c>
      <c r="N15" s="350">
        <f>SUM((I15:I22))</f>
        <v>70</v>
      </c>
    </row>
    <row r="16" spans="2:16" s="2" customFormat="1" ht="66" customHeight="1" thickBot="1">
      <c r="B16" s="353"/>
      <c r="C16" s="24">
        <v>8</v>
      </c>
      <c r="D16" s="4" t="s">
        <v>149</v>
      </c>
      <c r="E16" s="197"/>
      <c r="F16" s="22">
        <f t="shared" si="4"/>
        <v>0</v>
      </c>
      <c r="G16" s="153"/>
      <c r="H16" s="115"/>
      <c r="I16" s="116">
        <v>15</v>
      </c>
      <c r="J16" s="113">
        <f>I16/N15</f>
        <v>0.21428571428571427</v>
      </c>
      <c r="K16" s="114">
        <f t="shared" si="7"/>
        <v>15</v>
      </c>
      <c r="L16" s="297">
        <f t="shared" si="5"/>
        <v>0</v>
      </c>
      <c r="M16" s="348"/>
      <c r="N16" s="350"/>
    </row>
    <row r="17" spans="2:16" s="2" customFormat="1" ht="71.25">
      <c r="B17" s="353"/>
      <c r="C17" s="24">
        <v>9</v>
      </c>
      <c r="D17" s="179" t="s">
        <v>147</v>
      </c>
      <c r="E17" s="198"/>
      <c r="F17" s="22">
        <f t="shared" si="4"/>
        <v>0</v>
      </c>
      <c r="G17" s="153"/>
      <c r="H17" s="115"/>
      <c r="I17" s="116">
        <v>15</v>
      </c>
      <c r="J17" s="113">
        <f>I17/N15</f>
        <v>0.21428571428571427</v>
      </c>
      <c r="K17" s="114">
        <f t="shared" si="7"/>
        <v>15</v>
      </c>
      <c r="L17" s="297">
        <f t="shared" si="5"/>
        <v>0</v>
      </c>
      <c r="M17" s="348"/>
      <c r="N17" s="350"/>
    </row>
    <row r="18" spans="2:16" s="2" customFormat="1" ht="57.75" thickBot="1">
      <c r="B18" s="353"/>
      <c r="C18" s="24">
        <v>10</v>
      </c>
      <c r="D18" s="3" t="s">
        <v>148</v>
      </c>
      <c r="E18" s="200"/>
      <c r="F18" s="22">
        <f t="shared" si="4"/>
        <v>0</v>
      </c>
      <c r="G18" s="153"/>
      <c r="H18" s="115"/>
      <c r="I18" s="116">
        <v>10</v>
      </c>
      <c r="J18" s="113">
        <f>I18/N15</f>
        <v>0.14285714285714285</v>
      </c>
      <c r="K18" s="114">
        <f t="shared" si="7"/>
        <v>10</v>
      </c>
      <c r="L18" s="297">
        <f t="shared" si="5"/>
        <v>0</v>
      </c>
      <c r="M18" s="348"/>
      <c r="N18" s="350"/>
    </row>
    <row r="19" spans="2:16" s="2" customFormat="1" ht="72.75" customHeight="1" thickBot="1">
      <c r="B19" s="353"/>
      <c r="C19" s="24">
        <v>11</v>
      </c>
      <c r="D19" s="179" t="s">
        <v>151</v>
      </c>
      <c r="E19" s="199"/>
      <c r="F19" s="22">
        <f t="shared" si="4"/>
        <v>0</v>
      </c>
      <c r="G19" s="153"/>
      <c r="H19" s="115"/>
      <c r="I19" s="116">
        <v>5</v>
      </c>
      <c r="J19" s="113">
        <f t="shared" ref="J19" si="8">I19/N15</f>
        <v>7.1428571428571425E-2</v>
      </c>
      <c r="K19" s="114">
        <f t="shared" si="7"/>
        <v>5</v>
      </c>
      <c r="L19" s="297">
        <f t="shared" si="5"/>
        <v>0</v>
      </c>
      <c r="M19" s="348"/>
      <c r="N19" s="350"/>
    </row>
    <row r="20" spans="2:16" s="2" customFormat="1" ht="85.5">
      <c r="B20" s="353"/>
      <c r="C20" s="24">
        <v>12</v>
      </c>
      <c r="D20" s="179" t="s">
        <v>73</v>
      </c>
      <c r="E20" s="199"/>
      <c r="F20" s="22">
        <f t="shared" si="4"/>
        <v>0</v>
      </c>
      <c r="G20" s="153"/>
      <c r="H20" s="115"/>
      <c r="I20" s="116">
        <v>10</v>
      </c>
      <c r="J20" s="113">
        <f>I20/N15</f>
        <v>0.14285714285714285</v>
      </c>
      <c r="K20" s="114">
        <f t="shared" si="7"/>
        <v>10</v>
      </c>
      <c r="L20" s="297">
        <f t="shared" si="5"/>
        <v>0</v>
      </c>
      <c r="M20" s="348"/>
      <c r="N20" s="350"/>
    </row>
    <row r="21" spans="2:16" s="2" customFormat="1" ht="45.75" customHeight="1">
      <c r="B21" s="353"/>
      <c r="C21" s="24">
        <v>13</v>
      </c>
      <c r="D21" s="29" t="s">
        <v>150</v>
      </c>
      <c r="E21" s="199"/>
      <c r="F21" s="22">
        <f t="shared" si="4"/>
        <v>0</v>
      </c>
      <c r="G21" s="153"/>
      <c r="H21" s="115"/>
      <c r="I21" s="116">
        <v>5</v>
      </c>
      <c r="J21" s="113">
        <f>I21/N15</f>
        <v>7.1428571428571425E-2</v>
      </c>
      <c r="K21" s="114">
        <f t="shared" si="7"/>
        <v>5</v>
      </c>
      <c r="L21" s="297">
        <f t="shared" si="5"/>
        <v>0</v>
      </c>
      <c r="M21" s="348"/>
      <c r="N21" s="350"/>
    </row>
    <row r="22" spans="2:16" s="2" customFormat="1" ht="44.25" thickBot="1">
      <c r="B22" s="354"/>
      <c r="C22" s="25">
        <v>14</v>
      </c>
      <c r="D22" s="30" t="s">
        <v>25</v>
      </c>
      <c r="E22" s="201"/>
      <c r="F22" s="28">
        <f t="shared" si="4"/>
        <v>0</v>
      </c>
      <c r="G22" s="154"/>
      <c r="H22" s="117"/>
      <c r="I22" s="118">
        <v>5</v>
      </c>
      <c r="J22" s="113">
        <f>I22/N15</f>
        <v>7.1428571428571425E-2</v>
      </c>
      <c r="K22" s="114">
        <f t="shared" si="7"/>
        <v>5</v>
      </c>
      <c r="L22" s="297">
        <f t="shared" si="5"/>
        <v>0</v>
      </c>
      <c r="M22" s="349"/>
      <c r="N22" s="351"/>
      <c r="O22" s="150">
        <f>SUM(J15:J22)</f>
        <v>0.99999999999999978</v>
      </c>
      <c r="P22" s="151">
        <f>O22/100*N15</f>
        <v>0.69999999999999984</v>
      </c>
    </row>
    <row r="23" spans="2:16" s="224" customFormat="1" ht="31.5" customHeight="1" thickBot="1">
      <c r="B23" s="327" t="s">
        <v>83</v>
      </c>
      <c r="C23" s="328"/>
      <c r="D23" s="328"/>
      <c r="E23" s="329"/>
      <c r="F23" s="221"/>
      <c r="G23" s="226">
        <f>SUM(G15:G22)</f>
        <v>0</v>
      </c>
      <c r="H23" s="226">
        <f t="shared" ref="H23:N23" si="9">SUM(H15:H22)</f>
        <v>0</v>
      </c>
      <c r="I23" s="226">
        <f t="shared" si="9"/>
        <v>70</v>
      </c>
      <c r="J23" s="226">
        <f t="shared" si="9"/>
        <v>0.99999999999999978</v>
      </c>
      <c r="K23" s="226">
        <f t="shared" si="9"/>
        <v>70</v>
      </c>
      <c r="L23" s="302">
        <f t="shared" si="9"/>
        <v>0</v>
      </c>
      <c r="M23" s="226">
        <f t="shared" si="9"/>
        <v>0</v>
      </c>
      <c r="N23" s="239">
        <f t="shared" si="9"/>
        <v>70</v>
      </c>
      <c r="O23" s="222"/>
      <c r="P23" s="223"/>
    </row>
    <row r="24" spans="2:16" s="2" customFormat="1" ht="31.5" customHeight="1" thickBot="1">
      <c r="B24" s="330" t="s">
        <v>84</v>
      </c>
      <c r="C24" s="331"/>
      <c r="D24" s="331"/>
      <c r="E24" s="332"/>
      <c r="F24" s="227"/>
      <c r="G24" s="228"/>
      <c r="H24" s="229"/>
      <c r="I24" s="230">
        <f>I14+I23</f>
        <v>100</v>
      </c>
      <c r="J24" s="229">
        <f t="shared" ref="J24" si="10">SUM(J8:J22)</f>
        <v>3.0000000000000009</v>
      </c>
      <c r="K24" s="230">
        <f t="shared" ref="K24:N24" si="11">K14+K23</f>
        <v>100</v>
      </c>
      <c r="L24" s="303">
        <f>L14+L23</f>
        <v>0</v>
      </c>
      <c r="M24" s="242">
        <f>M14+M23</f>
        <v>0</v>
      </c>
      <c r="N24" s="231">
        <f t="shared" si="11"/>
        <v>100</v>
      </c>
      <c r="P24" s="150" t="e">
        <f>#REF!+P10+P22+#REF!</f>
        <v>#REF!</v>
      </c>
    </row>
    <row r="25" spans="2:16">
      <c r="G25" s="16"/>
      <c r="H25" s="16"/>
      <c r="J25" s="16"/>
      <c r="K25" s="16"/>
      <c r="L25" s="304"/>
      <c r="M25" s="20"/>
    </row>
    <row r="26" spans="2:16" ht="14.25" customHeight="1">
      <c r="C26" s="13"/>
      <c r="G26" s="16"/>
      <c r="H26" s="16"/>
      <c r="J26" s="16"/>
      <c r="K26" s="16"/>
      <c r="L26" s="304"/>
      <c r="M26" s="17"/>
    </row>
    <row r="27" spans="2:16">
      <c r="G27" s="16"/>
      <c r="H27" s="16"/>
      <c r="J27" s="16"/>
      <c r="K27" s="16"/>
      <c r="L27" s="304"/>
      <c r="M27" s="17"/>
    </row>
    <row r="28" spans="2:16" ht="24" customHeight="1">
      <c r="B28" s="7"/>
      <c r="C28" s="338" t="s">
        <v>21</v>
      </c>
      <c r="D28" s="338"/>
      <c r="E28" s="12"/>
      <c r="F28" s="12"/>
      <c r="G28" s="339"/>
      <c r="H28" s="339"/>
      <c r="I28" s="339"/>
      <c r="J28" s="339"/>
      <c r="K28" s="16"/>
      <c r="L28" s="304"/>
      <c r="M28" s="17"/>
    </row>
    <row r="29" spans="2:16" ht="17.25" customHeight="1">
      <c r="B29" s="7"/>
      <c r="C29" s="14">
        <v>1</v>
      </c>
      <c r="D29" s="15" t="s">
        <v>15</v>
      </c>
    </row>
    <row r="30" spans="2:16" ht="17.25" customHeight="1">
      <c r="B30" s="7"/>
      <c r="C30" s="14">
        <v>2</v>
      </c>
      <c r="D30" s="15" t="s">
        <v>16</v>
      </c>
    </row>
    <row r="31" spans="2:16" ht="17.25" customHeight="1">
      <c r="B31" s="7"/>
      <c r="C31" s="14">
        <v>3</v>
      </c>
      <c r="D31" s="15" t="s">
        <v>17</v>
      </c>
      <c r="E31" s="336" t="s">
        <v>145</v>
      </c>
      <c r="F31" s="336"/>
      <c r="G31" s="336"/>
      <c r="H31" s="337"/>
      <c r="I31" s="337"/>
      <c r="J31" s="337"/>
      <c r="K31" s="337"/>
      <c r="L31" s="337"/>
      <c r="M31" s="337"/>
      <c r="N31" s="337"/>
    </row>
    <row r="32" spans="2:16" ht="17.25" customHeight="1">
      <c r="B32" s="7"/>
      <c r="C32" s="14">
        <v>4</v>
      </c>
      <c r="D32" s="15" t="s">
        <v>18</v>
      </c>
      <c r="E32" s="340"/>
      <c r="F32" s="340"/>
      <c r="G32" s="340"/>
      <c r="H32" s="11"/>
      <c r="I32" s="341" t="s">
        <v>22</v>
      </c>
      <c r="J32" s="341"/>
      <c r="K32" s="341"/>
      <c r="L32" s="341"/>
      <c r="M32" s="341"/>
      <c r="N32" s="341"/>
    </row>
    <row r="36" spans="2:4" ht="15.75">
      <c r="B36" s="161" t="s">
        <v>70</v>
      </c>
      <c r="C36" s="159"/>
      <c r="D36" s="160"/>
    </row>
    <row r="37" spans="2:4" ht="35.25" customHeight="1">
      <c r="B37" s="342"/>
      <c r="C37" s="343"/>
      <c r="D37" s="344"/>
    </row>
    <row r="38" spans="2:4" ht="27" customHeight="1">
      <c r="B38" s="333"/>
      <c r="C38" s="334"/>
      <c r="D38" s="335"/>
    </row>
    <row r="39" spans="2:4">
      <c r="B39" s="206"/>
      <c r="C39" s="207"/>
      <c r="D39" s="208"/>
    </row>
    <row r="40" spans="2:4">
      <c r="B40" s="206"/>
      <c r="C40" s="207"/>
      <c r="D40" s="208"/>
    </row>
    <row r="41" spans="2:4">
      <c r="B41" s="206"/>
      <c r="C41" s="207"/>
      <c r="D41" s="208"/>
    </row>
    <row r="42" spans="2:4">
      <c r="B42" s="206"/>
      <c r="C42" s="207"/>
      <c r="D42" s="208"/>
    </row>
    <row r="43" spans="2:4">
      <c r="B43" s="206"/>
      <c r="C43" s="207"/>
      <c r="D43" s="208"/>
    </row>
    <row r="44" spans="2:4">
      <c r="B44" s="206"/>
      <c r="C44" s="207"/>
      <c r="D44" s="208"/>
    </row>
    <row r="45" spans="2:4" ht="14.25" customHeight="1">
      <c r="B45" s="206"/>
      <c r="C45" s="207"/>
      <c r="D45" s="208"/>
    </row>
    <row r="46" spans="2:4">
      <c r="B46" s="206"/>
      <c r="C46" s="207"/>
      <c r="D46" s="208"/>
    </row>
    <row r="47" spans="2:4">
      <c r="B47" s="206"/>
      <c r="C47" s="207"/>
      <c r="D47" s="208"/>
    </row>
    <row r="48" spans="2:4">
      <c r="B48" s="206"/>
      <c r="C48" s="207"/>
      <c r="D48" s="208"/>
    </row>
    <row r="49" spans="2:4">
      <c r="B49" s="206"/>
      <c r="C49" s="207"/>
      <c r="D49" s="208"/>
    </row>
    <row r="50" spans="2:4">
      <c r="B50" s="206"/>
      <c r="C50" s="207"/>
      <c r="D50" s="208"/>
    </row>
    <row r="51" spans="2:4">
      <c r="B51" s="209"/>
      <c r="C51" s="210"/>
      <c r="D51" s="211"/>
    </row>
  </sheetData>
  <mergeCells count="19">
    <mergeCell ref="E31:G31"/>
    <mergeCell ref="H31:N31"/>
    <mergeCell ref="B37:D37"/>
    <mergeCell ref="B38:D38"/>
    <mergeCell ref="E32:G32"/>
    <mergeCell ref="I32:N32"/>
    <mergeCell ref="B5:N5"/>
    <mergeCell ref="B8:B10"/>
    <mergeCell ref="B11:B12"/>
    <mergeCell ref="G28:J28"/>
    <mergeCell ref="B14:E14"/>
    <mergeCell ref="B23:E23"/>
    <mergeCell ref="B24:E24"/>
    <mergeCell ref="M8:M13"/>
    <mergeCell ref="N8:N13"/>
    <mergeCell ref="B15:B22"/>
    <mergeCell ref="M15:M22"/>
    <mergeCell ref="N15:N22"/>
    <mergeCell ref="C28:D28"/>
  </mergeCells>
  <pageMargins left="0.47244094488188981" right="0.23622047244094491" top="0.51181102362204722" bottom="0.43307086614173229" header="0.51181102362204722" footer="0.19685039370078741"/>
  <pageSetup paperSize="9" scale="50" orientation="portrait" r:id="rId1"/>
  <headerFooter alignWithMargins="0">
    <oddFooter>&amp;F&amp;RPage &amp;P</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P51"/>
  <sheetViews>
    <sheetView showGridLines="0" zoomScale="70" zoomScaleNormal="70" zoomScaleSheetLayoutView="75" workbookViewId="0">
      <selection activeCell="G3" sqref="G3"/>
    </sheetView>
  </sheetViews>
  <sheetFormatPr defaultColWidth="6.42578125" defaultRowHeight="12.75"/>
  <cols>
    <col min="2" max="2" width="10.7109375" customWidth="1"/>
    <col min="3" max="3" width="3.28515625" bestFit="1" customWidth="1"/>
    <col min="4" max="4" width="55.7109375" bestFit="1" customWidth="1"/>
    <col min="5" max="5" width="64.28515625" customWidth="1"/>
    <col min="6" max="6" width="4" hidden="1" customWidth="1"/>
    <col min="7" max="7" width="10.140625" customWidth="1"/>
    <col min="8" max="8" width="0" hidden="1" customWidth="1"/>
    <col min="9" max="9" width="6.42578125" style="16"/>
    <col min="10" max="10" width="8.85546875" hidden="1" customWidth="1"/>
    <col min="11" max="11" width="0" hidden="1" customWidth="1"/>
    <col min="12" max="12" width="10.7109375" style="305" customWidth="1"/>
    <col min="13" max="13" width="10.140625" style="1" customWidth="1"/>
    <col min="14" max="14" width="12.140625" customWidth="1"/>
    <col min="15" max="15" width="0" hidden="1" customWidth="1"/>
    <col min="16" max="16" width="7.140625" hidden="1" customWidth="1"/>
  </cols>
  <sheetData>
    <row r="1" spans="2:16" ht="57" customHeight="1">
      <c r="B1" s="16"/>
      <c r="C1" s="16"/>
      <c r="D1" s="16"/>
      <c r="E1" s="16"/>
      <c r="F1" s="16"/>
      <c r="G1" s="16"/>
      <c r="H1" s="16"/>
      <c r="J1" s="16"/>
      <c r="K1" s="16"/>
      <c r="L1" s="298"/>
      <c r="M1" s="17"/>
      <c r="N1" s="16"/>
    </row>
    <row r="2" spans="2:16" ht="14.25" customHeight="1" thickBot="1">
      <c r="B2" s="16"/>
      <c r="C2" s="16"/>
      <c r="D2" s="16"/>
      <c r="E2" s="16"/>
      <c r="F2" s="16"/>
      <c r="G2" s="16"/>
      <c r="H2" s="16"/>
      <c r="J2" s="16"/>
      <c r="K2" s="16"/>
      <c r="L2" s="298"/>
      <c r="M2" s="17"/>
      <c r="N2" s="16"/>
    </row>
    <row r="3" spans="2:16" ht="21.75" customHeight="1" thickBot="1">
      <c r="B3" s="16"/>
      <c r="C3" s="16"/>
      <c r="D3" s="16"/>
      <c r="E3" s="240" t="s">
        <v>156</v>
      </c>
      <c r="F3" s="241"/>
      <c r="G3" s="309"/>
      <c r="H3" s="310"/>
      <c r="I3" s="310"/>
      <c r="J3" s="310"/>
      <c r="K3" s="310"/>
      <c r="L3" s="310"/>
      <c r="M3" s="310"/>
      <c r="N3" s="311"/>
    </row>
    <row r="4" spans="2:16" ht="15" customHeight="1" thickBot="1">
      <c r="B4" s="16"/>
      <c r="C4" s="16"/>
      <c r="D4" s="16"/>
      <c r="E4" s="16"/>
      <c r="F4" s="16"/>
      <c r="G4" s="16"/>
      <c r="H4" s="16"/>
      <c r="J4" s="16"/>
      <c r="K4" s="16"/>
      <c r="L4" s="298"/>
      <c r="M4" s="17"/>
      <c r="N4" s="16"/>
    </row>
    <row r="5" spans="2:16" ht="20.25" customHeight="1" thickBot="1">
      <c r="B5" s="345" t="s">
        <v>85</v>
      </c>
      <c r="C5" s="346"/>
      <c r="D5" s="346"/>
      <c r="E5" s="346"/>
      <c r="F5" s="346"/>
      <c r="G5" s="346"/>
      <c r="H5" s="346"/>
      <c r="I5" s="346"/>
      <c r="J5" s="346"/>
      <c r="K5" s="346"/>
      <c r="L5" s="346"/>
      <c r="M5" s="346"/>
      <c r="N5" s="347"/>
    </row>
    <row r="6" spans="2:16" ht="13.5" thickBot="1">
      <c r="B6" s="16"/>
      <c r="C6" s="16"/>
      <c r="D6" s="16"/>
      <c r="E6" s="18"/>
      <c r="F6" s="18"/>
      <c r="G6" s="18"/>
      <c r="H6" s="16"/>
      <c r="J6" s="16"/>
      <c r="K6" s="19"/>
      <c r="L6" s="299"/>
      <c r="M6" s="16"/>
      <c r="N6" s="16"/>
    </row>
    <row r="7" spans="2:16" s="2" customFormat="1" ht="48.75" customHeight="1" thickBot="1">
      <c r="B7" s="232"/>
      <c r="C7" s="233"/>
      <c r="D7" s="234"/>
      <c r="E7" s="235" t="s">
        <v>19</v>
      </c>
      <c r="F7" s="235"/>
      <c r="G7" s="235" t="s">
        <v>143</v>
      </c>
      <c r="H7" s="235"/>
      <c r="I7" s="236" t="s">
        <v>0</v>
      </c>
      <c r="J7" s="235" t="s">
        <v>2</v>
      </c>
      <c r="K7" s="235" t="s">
        <v>3</v>
      </c>
      <c r="L7" s="300" t="s">
        <v>23</v>
      </c>
      <c r="M7" s="235" t="s">
        <v>66</v>
      </c>
      <c r="N7" s="237" t="s">
        <v>24</v>
      </c>
    </row>
    <row r="8" spans="2:16" s="2" customFormat="1" ht="43.5">
      <c r="B8" s="352" t="s">
        <v>75</v>
      </c>
      <c r="C8" s="23">
        <v>1</v>
      </c>
      <c r="D8" s="202" t="s">
        <v>81</v>
      </c>
      <c r="E8" s="204"/>
      <c r="F8" s="26">
        <f>IF(G8="",0,IF(G8=1,40,IF(G8=2,70,IF(G8=3,90,IF(G8=4,100,0)))))</f>
        <v>0</v>
      </c>
      <c r="G8" s="152"/>
      <c r="H8" s="111"/>
      <c r="I8" s="112">
        <v>2</v>
      </c>
      <c r="J8" s="113">
        <f>I8/$N$8</f>
        <v>6.6666666666666666E-2</v>
      </c>
      <c r="K8" s="114">
        <f>I8/$I$24*100</f>
        <v>2</v>
      </c>
      <c r="L8" s="297">
        <f>SUM(F8*I8/100)</f>
        <v>0</v>
      </c>
      <c r="M8" s="357">
        <f>SUM((L8:L13))</f>
        <v>0</v>
      </c>
      <c r="N8" s="358">
        <f>SUM((I8:I13))</f>
        <v>30</v>
      </c>
    </row>
    <row r="9" spans="2:16" s="2" customFormat="1" ht="86.25">
      <c r="B9" s="353"/>
      <c r="C9" s="24">
        <v>2</v>
      </c>
      <c r="D9" s="188" t="s">
        <v>76</v>
      </c>
      <c r="E9" s="203"/>
      <c r="F9" s="22">
        <f t="shared" ref="F9:F10" si="0">IF(G9="",0,IF(G9=1,40,IF(G9=2,70,IF(G9=3,90,IF(G9=4,100,0)))))</f>
        <v>0</v>
      </c>
      <c r="G9" s="153"/>
      <c r="H9" s="115"/>
      <c r="I9" s="116">
        <v>2</v>
      </c>
      <c r="J9" s="113">
        <f t="shared" ref="J9:J13" si="1">I9/$N$8</f>
        <v>6.6666666666666666E-2</v>
      </c>
      <c r="K9" s="114">
        <f>I9/$I$24*100</f>
        <v>2</v>
      </c>
      <c r="L9" s="297">
        <f>SUM(F9*I9/100)</f>
        <v>0</v>
      </c>
      <c r="M9" s="348"/>
      <c r="N9" s="359"/>
    </row>
    <row r="10" spans="2:16" s="2" customFormat="1" ht="58.5" thickBot="1">
      <c r="B10" s="354"/>
      <c r="C10" s="25">
        <v>3</v>
      </c>
      <c r="D10" s="27" t="s">
        <v>77</v>
      </c>
      <c r="E10" s="212"/>
      <c r="F10" s="22">
        <f t="shared" si="0"/>
        <v>0</v>
      </c>
      <c r="G10" s="153"/>
      <c r="H10" s="115"/>
      <c r="I10" s="116">
        <v>4</v>
      </c>
      <c r="J10" s="113">
        <f t="shared" si="1"/>
        <v>0.13333333333333333</v>
      </c>
      <c r="K10" s="114">
        <f t="shared" ref="K10:K13" si="2">I10/$I$24*100</f>
        <v>4</v>
      </c>
      <c r="L10" s="297">
        <f t="shared" ref="L10" si="3">SUM(F10*I10/100)</f>
        <v>0</v>
      </c>
      <c r="M10" s="348"/>
      <c r="N10" s="359"/>
      <c r="O10" s="150">
        <f>SUM(J8:J13)</f>
        <v>1</v>
      </c>
      <c r="P10" s="151">
        <f>O10/100*N8</f>
        <v>0.3</v>
      </c>
    </row>
    <row r="11" spans="2:16" s="2" customFormat="1" ht="84" customHeight="1" thickBot="1">
      <c r="B11" s="355" t="s">
        <v>74</v>
      </c>
      <c r="C11" s="189">
        <v>4</v>
      </c>
      <c r="D11" s="218" t="s">
        <v>80</v>
      </c>
      <c r="E11" s="213"/>
      <c r="F11" s="190">
        <f>IF(G11="",0,IF(G11=1,40,IF(G11=2,70,IF(G11=3,90,IF(G11=4,100,0)))))</f>
        <v>0</v>
      </c>
      <c r="G11" s="152"/>
      <c r="H11" s="111">
        <v>2</v>
      </c>
      <c r="I11" s="191">
        <v>16</v>
      </c>
      <c r="J11" s="113">
        <f t="shared" si="1"/>
        <v>0.53333333333333333</v>
      </c>
      <c r="K11" s="192">
        <f t="shared" si="2"/>
        <v>16</v>
      </c>
      <c r="L11" s="297">
        <f>SUM(F11*I11/100)</f>
        <v>0</v>
      </c>
      <c r="M11" s="348"/>
      <c r="N11" s="359"/>
      <c r="O11" s="150"/>
      <c r="P11" s="151"/>
    </row>
    <row r="12" spans="2:16" s="2" customFormat="1" ht="63" customHeight="1" thickBot="1">
      <c r="B12" s="356"/>
      <c r="C12" s="193">
        <v>5</v>
      </c>
      <c r="D12" s="194" t="s">
        <v>78</v>
      </c>
      <c r="E12" s="205"/>
      <c r="F12" s="28">
        <f t="shared" ref="F12:F22" si="4">IF(G12="",0,IF(G12=1,40,IF(G12=2,70,IF(G12=3,90,IF(G12=4,100,0)))))</f>
        <v>0</v>
      </c>
      <c r="G12" s="154"/>
      <c r="H12" s="117"/>
      <c r="I12" s="118">
        <v>2</v>
      </c>
      <c r="J12" s="113">
        <f t="shared" si="1"/>
        <v>6.6666666666666666E-2</v>
      </c>
      <c r="K12" s="195">
        <f t="shared" si="2"/>
        <v>2</v>
      </c>
      <c r="L12" s="297">
        <f t="shared" ref="L12:L22" si="5">SUM(F12*I12/100)</f>
        <v>0</v>
      </c>
      <c r="M12" s="348"/>
      <c r="N12" s="359"/>
      <c r="O12" s="150"/>
      <c r="P12" s="151"/>
    </row>
    <row r="13" spans="2:16" s="2" customFormat="1" ht="68.25" customHeight="1" thickBot="1">
      <c r="B13" s="214" t="s">
        <v>79</v>
      </c>
      <c r="C13" s="217">
        <v>6</v>
      </c>
      <c r="D13" s="215" t="s">
        <v>82</v>
      </c>
      <c r="E13" s="215"/>
      <c r="F13" s="216">
        <f t="shared" si="4"/>
        <v>0</v>
      </c>
      <c r="G13" s="219"/>
      <c r="H13" s="220"/>
      <c r="I13" s="191">
        <v>4</v>
      </c>
      <c r="J13" s="113">
        <f t="shared" si="1"/>
        <v>0.13333333333333333</v>
      </c>
      <c r="K13" s="192">
        <f t="shared" si="2"/>
        <v>4</v>
      </c>
      <c r="L13" s="297">
        <f t="shared" si="5"/>
        <v>0</v>
      </c>
      <c r="M13" s="349"/>
      <c r="N13" s="360"/>
      <c r="O13" s="150"/>
      <c r="P13" s="151"/>
    </row>
    <row r="14" spans="2:16" s="224" customFormat="1" ht="31.5" customHeight="1" thickBot="1">
      <c r="B14" s="330" t="s">
        <v>144</v>
      </c>
      <c r="C14" s="331"/>
      <c r="D14" s="331"/>
      <c r="E14" s="332"/>
      <c r="F14" s="221"/>
      <c r="G14" s="225">
        <f>SUM(G8:G13)</f>
        <v>0</v>
      </c>
      <c r="H14" s="225">
        <f t="shared" ref="H14:N14" si="6">SUM(H8:H13)</f>
        <v>2</v>
      </c>
      <c r="I14" s="225">
        <f t="shared" si="6"/>
        <v>30</v>
      </c>
      <c r="J14" s="225">
        <f t="shared" si="6"/>
        <v>1</v>
      </c>
      <c r="K14" s="307">
        <f>SUM(K8:K13)</f>
        <v>30</v>
      </c>
      <c r="L14" s="301">
        <f>SUM(L8:L13)</f>
        <v>0</v>
      </c>
      <c r="M14" s="243">
        <f>SUM(M8:M13)</f>
        <v>0</v>
      </c>
      <c r="N14" s="238">
        <f t="shared" si="6"/>
        <v>30</v>
      </c>
      <c r="O14" s="222"/>
      <c r="P14" s="223"/>
    </row>
    <row r="15" spans="2:16" s="2" customFormat="1" ht="43.5" thickBot="1">
      <c r="B15" s="353" t="s">
        <v>20</v>
      </c>
      <c r="C15" s="180">
        <v>7</v>
      </c>
      <c r="D15" s="181" t="s">
        <v>146</v>
      </c>
      <c r="E15" s="196"/>
      <c r="F15" s="182">
        <f t="shared" si="4"/>
        <v>0</v>
      </c>
      <c r="G15" s="183"/>
      <c r="H15" s="184"/>
      <c r="I15" s="185">
        <v>5</v>
      </c>
      <c r="J15" s="186">
        <f>I15/N15</f>
        <v>7.1428571428571425E-2</v>
      </c>
      <c r="K15" s="187">
        <f t="shared" ref="K15:K22" si="7">I15/$I$24*100</f>
        <v>5</v>
      </c>
      <c r="L15" s="297">
        <f t="shared" si="5"/>
        <v>0</v>
      </c>
      <c r="M15" s="348">
        <f>SUM((L15:L22))</f>
        <v>0</v>
      </c>
      <c r="N15" s="350">
        <f>SUM((I15:I22))</f>
        <v>70</v>
      </c>
    </row>
    <row r="16" spans="2:16" s="2" customFormat="1" ht="66" customHeight="1" thickBot="1">
      <c r="B16" s="353"/>
      <c r="C16" s="24">
        <v>8</v>
      </c>
      <c r="D16" s="4" t="s">
        <v>149</v>
      </c>
      <c r="E16" s="197"/>
      <c r="F16" s="22">
        <f t="shared" si="4"/>
        <v>0</v>
      </c>
      <c r="G16" s="153"/>
      <c r="H16" s="115"/>
      <c r="I16" s="116">
        <v>15</v>
      </c>
      <c r="J16" s="113">
        <f>I16/N15</f>
        <v>0.21428571428571427</v>
      </c>
      <c r="K16" s="114">
        <f t="shared" si="7"/>
        <v>15</v>
      </c>
      <c r="L16" s="297">
        <f t="shared" si="5"/>
        <v>0</v>
      </c>
      <c r="M16" s="348"/>
      <c r="N16" s="350"/>
    </row>
    <row r="17" spans="2:16" s="2" customFormat="1" ht="71.25">
      <c r="B17" s="353"/>
      <c r="C17" s="24">
        <v>9</v>
      </c>
      <c r="D17" s="179" t="s">
        <v>147</v>
      </c>
      <c r="E17" s="198"/>
      <c r="F17" s="22">
        <f t="shared" si="4"/>
        <v>0</v>
      </c>
      <c r="G17" s="153"/>
      <c r="H17" s="115"/>
      <c r="I17" s="116">
        <v>15</v>
      </c>
      <c r="J17" s="113">
        <f>I17/N15</f>
        <v>0.21428571428571427</v>
      </c>
      <c r="K17" s="114">
        <f t="shared" si="7"/>
        <v>15</v>
      </c>
      <c r="L17" s="297">
        <f t="shared" si="5"/>
        <v>0</v>
      </c>
      <c r="M17" s="348"/>
      <c r="N17" s="350"/>
    </row>
    <row r="18" spans="2:16" s="2" customFormat="1" ht="57.75" thickBot="1">
      <c r="B18" s="353"/>
      <c r="C18" s="24">
        <v>10</v>
      </c>
      <c r="D18" s="3" t="s">
        <v>148</v>
      </c>
      <c r="E18" s="200"/>
      <c r="F18" s="22">
        <f t="shared" si="4"/>
        <v>0</v>
      </c>
      <c r="G18" s="153"/>
      <c r="H18" s="115"/>
      <c r="I18" s="116">
        <v>10</v>
      </c>
      <c r="J18" s="113">
        <f>I18/N15</f>
        <v>0.14285714285714285</v>
      </c>
      <c r="K18" s="114">
        <f t="shared" si="7"/>
        <v>10</v>
      </c>
      <c r="L18" s="297">
        <f t="shared" si="5"/>
        <v>0</v>
      </c>
      <c r="M18" s="348"/>
      <c r="N18" s="350"/>
    </row>
    <row r="19" spans="2:16" s="2" customFormat="1" ht="72.75" customHeight="1" thickBot="1">
      <c r="B19" s="353"/>
      <c r="C19" s="24">
        <v>11</v>
      </c>
      <c r="D19" s="179" t="s">
        <v>151</v>
      </c>
      <c r="E19" s="199"/>
      <c r="F19" s="22">
        <f t="shared" si="4"/>
        <v>0</v>
      </c>
      <c r="G19" s="153"/>
      <c r="H19" s="115"/>
      <c r="I19" s="116">
        <v>5</v>
      </c>
      <c r="J19" s="113">
        <f t="shared" ref="J19" si="8">I19/N15</f>
        <v>7.1428571428571425E-2</v>
      </c>
      <c r="K19" s="114">
        <f t="shared" si="7"/>
        <v>5</v>
      </c>
      <c r="L19" s="297">
        <f t="shared" si="5"/>
        <v>0</v>
      </c>
      <c r="M19" s="348"/>
      <c r="N19" s="350"/>
    </row>
    <row r="20" spans="2:16" s="2" customFormat="1" ht="85.5">
      <c r="B20" s="353"/>
      <c r="C20" s="24">
        <v>12</v>
      </c>
      <c r="D20" s="179" t="s">
        <v>73</v>
      </c>
      <c r="E20" s="199"/>
      <c r="F20" s="22">
        <f t="shared" si="4"/>
        <v>0</v>
      </c>
      <c r="G20" s="153"/>
      <c r="H20" s="115"/>
      <c r="I20" s="116">
        <v>10</v>
      </c>
      <c r="J20" s="113">
        <f>I20/N15</f>
        <v>0.14285714285714285</v>
      </c>
      <c r="K20" s="114">
        <f t="shared" si="7"/>
        <v>10</v>
      </c>
      <c r="L20" s="297">
        <f t="shared" si="5"/>
        <v>0</v>
      </c>
      <c r="M20" s="348"/>
      <c r="N20" s="350"/>
    </row>
    <row r="21" spans="2:16" s="2" customFormat="1" ht="45.75" customHeight="1">
      <c r="B21" s="353"/>
      <c r="C21" s="24">
        <v>13</v>
      </c>
      <c r="D21" s="29" t="s">
        <v>150</v>
      </c>
      <c r="E21" s="199"/>
      <c r="F21" s="22">
        <f t="shared" si="4"/>
        <v>0</v>
      </c>
      <c r="G21" s="153"/>
      <c r="H21" s="115"/>
      <c r="I21" s="116">
        <v>5</v>
      </c>
      <c r="J21" s="113">
        <f>I21/N15</f>
        <v>7.1428571428571425E-2</v>
      </c>
      <c r="K21" s="114">
        <f t="shared" si="7"/>
        <v>5</v>
      </c>
      <c r="L21" s="297">
        <f t="shared" si="5"/>
        <v>0</v>
      </c>
      <c r="M21" s="348"/>
      <c r="N21" s="350"/>
    </row>
    <row r="22" spans="2:16" s="2" customFormat="1" ht="44.25" thickBot="1">
      <c r="B22" s="354"/>
      <c r="C22" s="25">
        <v>14</v>
      </c>
      <c r="D22" s="30" t="s">
        <v>25</v>
      </c>
      <c r="E22" s="201"/>
      <c r="F22" s="28">
        <f t="shared" si="4"/>
        <v>0</v>
      </c>
      <c r="G22" s="154"/>
      <c r="H22" s="117"/>
      <c r="I22" s="118">
        <v>5</v>
      </c>
      <c r="J22" s="113">
        <f>I22/N15</f>
        <v>7.1428571428571425E-2</v>
      </c>
      <c r="K22" s="114">
        <f t="shared" si="7"/>
        <v>5</v>
      </c>
      <c r="L22" s="297">
        <f t="shared" si="5"/>
        <v>0</v>
      </c>
      <c r="M22" s="349"/>
      <c r="N22" s="351"/>
      <c r="O22" s="150">
        <f>SUM(J15:J22)</f>
        <v>0.99999999999999978</v>
      </c>
      <c r="P22" s="151">
        <f>O22/100*N15</f>
        <v>0.69999999999999984</v>
      </c>
    </row>
    <row r="23" spans="2:16" s="224" customFormat="1" ht="31.5" customHeight="1" thickBot="1">
      <c r="B23" s="327" t="s">
        <v>83</v>
      </c>
      <c r="C23" s="328"/>
      <c r="D23" s="328"/>
      <c r="E23" s="329"/>
      <c r="F23" s="221"/>
      <c r="G23" s="226">
        <f>SUM(G15:G22)</f>
        <v>0</v>
      </c>
      <c r="H23" s="226">
        <f t="shared" ref="H23:N23" si="9">SUM(H15:H22)</f>
        <v>0</v>
      </c>
      <c r="I23" s="226">
        <f t="shared" si="9"/>
        <v>70</v>
      </c>
      <c r="J23" s="226">
        <f t="shared" si="9"/>
        <v>0.99999999999999978</v>
      </c>
      <c r="K23" s="226">
        <f t="shared" si="9"/>
        <v>70</v>
      </c>
      <c r="L23" s="302">
        <f t="shared" si="9"/>
        <v>0</v>
      </c>
      <c r="M23" s="226">
        <f t="shared" si="9"/>
        <v>0</v>
      </c>
      <c r="N23" s="239">
        <f t="shared" si="9"/>
        <v>70</v>
      </c>
      <c r="O23" s="222"/>
      <c r="P23" s="223"/>
    </row>
    <row r="24" spans="2:16" s="2" customFormat="1" ht="31.5" customHeight="1" thickBot="1">
      <c r="B24" s="330" t="s">
        <v>84</v>
      </c>
      <c r="C24" s="331"/>
      <c r="D24" s="331"/>
      <c r="E24" s="332"/>
      <c r="F24" s="227"/>
      <c r="G24" s="228"/>
      <c r="H24" s="229"/>
      <c r="I24" s="230">
        <f>I14+I23</f>
        <v>100</v>
      </c>
      <c r="J24" s="229">
        <f t="shared" ref="J24" si="10">SUM(J8:J22)</f>
        <v>3.0000000000000009</v>
      </c>
      <c r="K24" s="230">
        <f t="shared" ref="K24:N24" si="11">K14+K23</f>
        <v>100</v>
      </c>
      <c r="L24" s="303">
        <f>L14+L23</f>
        <v>0</v>
      </c>
      <c r="M24" s="242">
        <f>M14+M23</f>
        <v>0</v>
      </c>
      <c r="N24" s="231">
        <f t="shared" si="11"/>
        <v>100</v>
      </c>
      <c r="P24" s="150" t="e">
        <f>#REF!+P10+P22+#REF!</f>
        <v>#REF!</v>
      </c>
    </row>
    <row r="25" spans="2:16">
      <c r="G25" s="16"/>
      <c r="H25" s="16"/>
      <c r="J25" s="16"/>
      <c r="K25" s="16"/>
      <c r="L25" s="304"/>
      <c r="M25" s="20"/>
    </row>
    <row r="26" spans="2:16" ht="14.25" customHeight="1">
      <c r="C26" s="13"/>
      <c r="G26" s="16"/>
      <c r="H26" s="16"/>
      <c r="J26" s="16"/>
      <c r="K26" s="16"/>
      <c r="L26" s="304"/>
      <c r="M26" s="17"/>
    </row>
    <row r="27" spans="2:16">
      <c r="G27" s="16"/>
      <c r="H27" s="16"/>
      <c r="J27" s="16"/>
      <c r="K27" s="16"/>
      <c r="L27" s="304"/>
      <c r="M27" s="17"/>
    </row>
    <row r="28" spans="2:16" ht="24" customHeight="1">
      <c r="B28" s="7"/>
      <c r="C28" s="338" t="s">
        <v>21</v>
      </c>
      <c r="D28" s="338"/>
      <c r="E28" s="12"/>
      <c r="F28" s="12"/>
      <c r="G28" s="339"/>
      <c r="H28" s="339"/>
      <c r="I28" s="339"/>
      <c r="J28" s="339"/>
      <c r="K28" s="16"/>
      <c r="L28" s="304"/>
      <c r="M28" s="17"/>
    </row>
    <row r="29" spans="2:16" ht="17.25" customHeight="1">
      <c r="B29" s="7"/>
      <c r="C29" s="14">
        <v>1</v>
      </c>
      <c r="D29" s="15" t="s">
        <v>15</v>
      </c>
    </row>
    <row r="30" spans="2:16" ht="17.25" customHeight="1">
      <c r="B30" s="7"/>
      <c r="C30" s="14">
        <v>2</v>
      </c>
      <c r="D30" s="15" t="s">
        <v>16</v>
      </c>
    </row>
    <row r="31" spans="2:16" ht="17.25" customHeight="1">
      <c r="B31" s="7"/>
      <c r="C31" s="14">
        <v>3</v>
      </c>
      <c r="D31" s="15" t="s">
        <v>17</v>
      </c>
      <c r="E31" s="336" t="s">
        <v>145</v>
      </c>
      <c r="F31" s="336"/>
      <c r="G31" s="336"/>
      <c r="H31" s="337"/>
      <c r="I31" s="337"/>
      <c r="J31" s="337"/>
      <c r="K31" s="337"/>
      <c r="L31" s="337"/>
      <c r="M31" s="337"/>
      <c r="N31" s="337"/>
    </row>
    <row r="32" spans="2:16" ht="17.25" customHeight="1">
      <c r="B32" s="7"/>
      <c r="C32" s="14">
        <v>4</v>
      </c>
      <c r="D32" s="15" t="s">
        <v>18</v>
      </c>
      <c r="E32" s="340"/>
      <c r="F32" s="340"/>
      <c r="G32" s="340"/>
      <c r="H32" s="11"/>
      <c r="I32" s="341" t="s">
        <v>22</v>
      </c>
      <c r="J32" s="341"/>
      <c r="K32" s="341"/>
      <c r="L32" s="341"/>
      <c r="M32" s="341"/>
      <c r="N32" s="341"/>
    </row>
    <row r="36" spans="2:4" ht="15.75">
      <c r="B36" s="161" t="s">
        <v>70</v>
      </c>
      <c r="C36" s="159"/>
      <c r="D36" s="160"/>
    </row>
    <row r="37" spans="2:4" ht="35.25" customHeight="1">
      <c r="B37" s="342"/>
      <c r="C37" s="343"/>
      <c r="D37" s="344"/>
    </row>
    <row r="38" spans="2:4" ht="27" customHeight="1">
      <c r="B38" s="333"/>
      <c r="C38" s="334"/>
      <c r="D38" s="335"/>
    </row>
    <row r="39" spans="2:4">
      <c r="B39" s="206"/>
      <c r="C39" s="207"/>
      <c r="D39" s="208"/>
    </row>
    <row r="40" spans="2:4">
      <c r="B40" s="206"/>
      <c r="C40" s="207"/>
      <c r="D40" s="208"/>
    </row>
    <row r="41" spans="2:4">
      <c r="B41" s="206"/>
      <c r="C41" s="207"/>
      <c r="D41" s="208"/>
    </row>
    <row r="42" spans="2:4">
      <c r="B42" s="206"/>
      <c r="C42" s="207"/>
      <c r="D42" s="208"/>
    </row>
    <row r="43" spans="2:4">
      <c r="B43" s="206"/>
      <c r="C43" s="207"/>
      <c r="D43" s="208"/>
    </row>
    <row r="44" spans="2:4">
      <c r="B44" s="206"/>
      <c r="C44" s="207"/>
      <c r="D44" s="208"/>
    </row>
    <row r="45" spans="2:4" ht="14.25" customHeight="1">
      <c r="B45" s="206"/>
      <c r="C45" s="207"/>
      <c r="D45" s="208"/>
    </row>
    <row r="46" spans="2:4">
      <c r="B46" s="206"/>
      <c r="C46" s="207"/>
      <c r="D46" s="208"/>
    </row>
    <row r="47" spans="2:4">
      <c r="B47" s="206"/>
      <c r="C47" s="207"/>
      <c r="D47" s="208"/>
    </row>
    <row r="48" spans="2:4">
      <c r="B48" s="206"/>
      <c r="C48" s="207"/>
      <c r="D48" s="208"/>
    </row>
    <row r="49" spans="2:4">
      <c r="B49" s="206"/>
      <c r="C49" s="207"/>
      <c r="D49" s="208"/>
    </row>
    <row r="50" spans="2:4">
      <c r="B50" s="206"/>
      <c r="C50" s="207"/>
      <c r="D50" s="208"/>
    </row>
    <row r="51" spans="2:4">
      <c r="B51" s="209"/>
      <c r="C51" s="210"/>
      <c r="D51" s="211"/>
    </row>
  </sheetData>
  <mergeCells count="19">
    <mergeCell ref="B14:E14"/>
    <mergeCell ref="B23:E23"/>
    <mergeCell ref="B24:E24"/>
    <mergeCell ref="B37:D37"/>
    <mergeCell ref="B38:D38"/>
    <mergeCell ref="E32:G32"/>
    <mergeCell ref="B5:N5"/>
    <mergeCell ref="B8:B10"/>
    <mergeCell ref="B11:B12"/>
    <mergeCell ref="M8:M13"/>
    <mergeCell ref="N8:N13"/>
    <mergeCell ref="I32:N32"/>
    <mergeCell ref="B15:B22"/>
    <mergeCell ref="M15:M22"/>
    <mergeCell ref="N15:N22"/>
    <mergeCell ref="C28:D28"/>
    <mergeCell ref="G28:J28"/>
    <mergeCell ref="E31:G31"/>
    <mergeCell ref="H31:N31"/>
  </mergeCells>
  <pageMargins left="0.47244094488188981" right="0.23622047244094491" top="0.51181102362204722" bottom="0.43307086614173229" header="0.51181102362204722" footer="0.19685039370078741"/>
  <pageSetup paperSize="9" scale="50" orientation="portrait" r:id="rId1"/>
  <headerFooter alignWithMargins="0">
    <oddFooter>&amp;F&amp;RPage &amp;P</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100AB-F538-4EB9-887C-AC1463E1A6DA}">
  <dimension ref="B1:P51"/>
  <sheetViews>
    <sheetView topLeftCell="A19" zoomScale="70" zoomScaleNormal="70" workbookViewId="0">
      <selection activeCell="E20" sqref="E20"/>
    </sheetView>
  </sheetViews>
  <sheetFormatPr defaultColWidth="6.42578125" defaultRowHeight="12.75"/>
  <cols>
    <col min="2" max="2" width="10.7109375" customWidth="1"/>
    <col min="3" max="3" width="3.28515625" bestFit="1" customWidth="1"/>
    <col min="4" max="4" width="55.7109375" bestFit="1" customWidth="1"/>
    <col min="5" max="5" width="64.28515625" customWidth="1"/>
    <col min="6" max="6" width="4" hidden="1" customWidth="1"/>
    <col min="7" max="7" width="10.140625" customWidth="1"/>
    <col min="8" max="8" width="0" hidden="1" customWidth="1"/>
    <col min="9" max="9" width="6.42578125" style="16"/>
    <col min="10" max="10" width="8.85546875" hidden="1" customWidth="1"/>
    <col min="11" max="11" width="0" hidden="1" customWidth="1"/>
    <col min="12" max="12" width="10.7109375" style="305" customWidth="1"/>
    <col min="13" max="13" width="10.140625" style="1" customWidth="1"/>
    <col min="14" max="14" width="12.140625" customWidth="1"/>
    <col min="15" max="15" width="0" hidden="1" customWidth="1"/>
    <col min="16" max="16" width="7.140625" hidden="1" customWidth="1"/>
  </cols>
  <sheetData>
    <row r="1" spans="2:16" ht="57" customHeight="1">
      <c r="B1" s="16"/>
      <c r="C1" s="16"/>
      <c r="D1" s="16"/>
      <c r="E1" s="16"/>
      <c r="F1" s="16"/>
      <c r="G1" s="16"/>
      <c r="H1" s="16"/>
      <c r="J1" s="16"/>
      <c r="K1" s="16"/>
      <c r="L1" s="298"/>
      <c r="M1" s="17"/>
      <c r="N1" s="16"/>
    </row>
    <row r="2" spans="2:16" ht="14.25" customHeight="1" thickBot="1">
      <c r="B2" s="16"/>
      <c r="C2" s="16"/>
      <c r="D2" s="16"/>
      <c r="E2" s="16"/>
      <c r="F2" s="16"/>
      <c r="G2" s="16"/>
      <c r="H2" s="16"/>
      <c r="J2" s="16"/>
      <c r="K2" s="16"/>
      <c r="L2" s="298"/>
      <c r="M2" s="17"/>
      <c r="N2" s="16"/>
    </row>
    <row r="3" spans="2:16" ht="21.75" customHeight="1" thickBot="1">
      <c r="B3" s="16"/>
      <c r="C3" s="16"/>
      <c r="D3" s="16"/>
      <c r="E3" s="240" t="s">
        <v>1</v>
      </c>
      <c r="F3" s="241"/>
      <c r="G3" s="309"/>
      <c r="H3" s="310"/>
      <c r="I3" s="310"/>
      <c r="J3" s="310"/>
      <c r="K3" s="310"/>
      <c r="L3" s="310"/>
      <c r="M3" s="310"/>
      <c r="N3" s="311"/>
    </row>
    <row r="4" spans="2:16" ht="15" customHeight="1" thickBot="1">
      <c r="B4" s="16"/>
      <c r="C4" s="16"/>
      <c r="D4" s="16"/>
      <c r="E4" s="16"/>
      <c r="F4" s="16"/>
      <c r="G4" s="16"/>
      <c r="H4" s="16"/>
      <c r="J4" s="16"/>
      <c r="K4" s="16"/>
      <c r="L4" s="298"/>
      <c r="M4" s="17"/>
      <c r="N4" s="16"/>
    </row>
    <row r="5" spans="2:16" ht="20.25" customHeight="1" thickBot="1">
      <c r="B5" s="345" t="s">
        <v>85</v>
      </c>
      <c r="C5" s="346"/>
      <c r="D5" s="346"/>
      <c r="E5" s="346"/>
      <c r="F5" s="346"/>
      <c r="G5" s="346"/>
      <c r="H5" s="346"/>
      <c r="I5" s="346"/>
      <c r="J5" s="346"/>
      <c r="K5" s="346"/>
      <c r="L5" s="346"/>
      <c r="M5" s="346"/>
      <c r="N5" s="347"/>
    </row>
    <row r="6" spans="2:16" ht="13.5" thickBot="1">
      <c r="B6" s="16"/>
      <c r="C6" s="16"/>
      <c r="D6" s="16"/>
      <c r="E6" s="18"/>
      <c r="F6" s="18"/>
      <c r="G6" s="18"/>
      <c r="H6" s="16"/>
      <c r="J6" s="16"/>
      <c r="K6" s="19"/>
      <c r="L6" s="299"/>
      <c r="M6" s="16"/>
      <c r="N6" s="16"/>
    </row>
    <row r="7" spans="2:16" s="2" customFormat="1" ht="48.75" customHeight="1" thickBot="1">
      <c r="B7" s="232"/>
      <c r="C7" s="233"/>
      <c r="D7" s="234"/>
      <c r="E7" s="235" t="s">
        <v>19</v>
      </c>
      <c r="F7" s="235"/>
      <c r="G7" s="235" t="s">
        <v>143</v>
      </c>
      <c r="H7" s="235"/>
      <c r="I7" s="236" t="s">
        <v>0</v>
      </c>
      <c r="J7" s="235" t="s">
        <v>2</v>
      </c>
      <c r="K7" s="235" t="s">
        <v>3</v>
      </c>
      <c r="L7" s="300" t="s">
        <v>23</v>
      </c>
      <c r="M7" s="235" t="s">
        <v>66</v>
      </c>
      <c r="N7" s="237" t="s">
        <v>24</v>
      </c>
    </row>
    <row r="8" spans="2:16" s="2" customFormat="1" ht="43.5">
      <c r="B8" s="352" t="s">
        <v>75</v>
      </c>
      <c r="C8" s="23">
        <v>1</v>
      </c>
      <c r="D8" s="202" t="s">
        <v>81</v>
      </c>
      <c r="E8" s="204"/>
      <c r="F8" s="26">
        <f>IF(G8="",0,IF(G8=1,40,IF(G8=2,70,IF(G8=3,90,IF(G8=4,100,0)))))</f>
        <v>0</v>
      </c>
      <c r="G8" s="152"/>
      <c r="H8" s="111"/>
      <c r="I8" s="112">
        <v>2</v>
      </c>
      <c r="J8" s="113">
        <f>I8/$N$8</f>
        <v>6.6666666666666666E-2</v>
      </c>
      <c r="K8" s="114">
        <f>I8/$I$24*100</f>
        <v>2</v>
      </c>
      <c r="L8" s="297">
        <f>SUM(F8*I8/100)</f>
        <v>0</v>
      </c>
      <c r="M8" s="357">
        <f>SUM((L8:L13))</f>
        <v>0</v>
      </c>
      <c r="N8" s="358">
        <f>SUM((I8:I13))</f>
        <v>30</v>
      </c>
    </row>
    <row r="9" spans="2:16" s="2" customFormat="1" ht="86.25">
      <c r="B9" s="353"/>
      <c r="C9" s="24">
        <v>2</v>
      </c>
      <c r="D9" s="188" t="s">
        <v>76</v>
      </c>
      <c r="E9" s="203"/>
      <c r="F9" s="22">
        <f t="shared" ref="F9:F10" si="0">IF(G9="",0,IF(G9=1,40,IF(G9=2,70,IF(G9=3,90,IF(G9=4,100,0)))))</f>
        <v>0</v>
      </c>
      <c r="G9" s="153"/>
      <c r="H9" s="115"/>
      <c r="I9" s="116">
        <v>2</v>
      </c>
      <c r="J9" s="113">
        <f t="shared" ref="J9:J13" si="1">I9/$N$8</f>
        <v>6.6666666666666666E-2</v>
      </c>
      <c r="K9" s="114">
        <f>I9/$I$24*100</f>
        <v>2</v>
      </c>
      <c r="L9" s="297">
        <f>SUM(F9*I9/100)</f>
        <v>0</v>
      </c>
      <c r="M9" s="348"/>
      <c r="N9" s="359"/>
    </row>
    <row r="10" spans="2:16" s="2" customFormat="1" ht="58.5" thickBot="1">
      <c r="B10" s="354"/>
      <c r="C10" s="25">
        <v>3</v>
      </c>
      <c r="D10" s="27" t="s">
        <v>161</v>
      </c>
      <c r="E10" s="212"/>
      <c r="F10" s="22">
        <f t="shared" si="0"/>
        <v>0</v>
      </c>
      <c r="G10" s="153"/>
      <c r="H10" s="115"/>
      <c r="I10" s="116">
        <v>4</v>
      </c>
      <c r="J10" s="113">
        <f t="shared" si="1"/>
        <v>0.13333333333333333</v>
      </c>
      <c r="K10" s="114">
        <f t="shared" ref="K10:K13" si="2">I10/$I$24*100</f>
        <v>4</v>
      </c>
      <c r="L10" s="297">
        <f t="shared" ref="L10" si="3">SUM(F10*I10/100)</f>
        <v>0</v>
      </c>
      <c r="M10" s="348"/>
      <c r="N10" s="359"/>
      <c r="O10" s="150">
        <f>SUM(J8:J13)</f>
        <v>1</v>
      </c>
      <c r="P10" s="151">
        <f>O10/100*N8</f>
        <v>0.3</v>
      </c>
    </row>
    <row r="11" spans="2:16" s="2" customFormat="1" ht="84" customHeight="1" thickBot="1">
      <c r="B11" s="355" t="s">
        <v>74</v>
      </c>
      <c r="C11" s="189">
        <v>4</v>
      </c>
      <c r="D11" s="218" t="s">
        <v>80</v>
      </c>
      <c r="E11" s="213"/>
      <c r="F11" s="190">
        <f>IF(G11="",0,IF(G11=1,40,IF(G11=2,70,IF(G11=3,90,IF(G11=4,100,0)))))</f>
        <v>0</v>
      </c>
      <c r="G11" s="152"/>
      <c r="H11" s="111">
        <v>2</v>
      </c>
      <c r="I11" s="191">
        <v>16</v>
      </c>
      <c r="J11" s="113">
        <f t="shared" si="1"/>
        <v>0.53333333333333333</v>
      </c>
      <c r="K11" s="192">
        <f t="shared" si="2"/>
        <v>16</v>
      </c>
      <c r="L11" s="297">
        <f>SUM(F11*I11/100)</f>
        <v>0</v>
      </c>
      <c r="M11" s="348"/>
      <c r="N11" s="359"/>
      <c r="O11" s="150"/>
      <c r="P11" s="151"/>
    </row>
    <row r="12" spans="2:16" s="2" customFormat="1" ht="63" customHeight="1" thickBot="1">
      <c r="B12" s="356"/>
      <c r="C12" s="193">
        <v>5</v>
      </c>
      <c r="D12" s="194" t="s">
        <v>78</v>
      </c>
      <c r="E12" s="205"/>
      <c r="F12" s="28">
        <f t="shared" ref="F12:F22" si="4">IF(G12="",0,IF(G12=1,40,IF(G12=2,70,IF(G12=3,90,IF(G12=4,100,0)))))</f>
        <v>0</v>
      </c>
      <c r="G12" s="154"/>
      <c r="H12" s="117"/>
      <c r="I12" s="118">
        <v>2</v>
      </c>
      <c r="J12" s="113">
        <f t="shared" si="1"/>
        <v>6.6666666666666666E-2</v>
      </c>
      <c r="K12" s="195">
        <f t="shared" si="2"/>
        <v>2</v>
      </c>
      <c r="L12" s="297">
        <f t="shared" ref="L12:L22" si="5">SUM(F12*I12/100)</f>
        <v>0</v>
      </c>
      <c r="M12" s="348"/>
      <c r="N12" s="359"/>
      <c r="O12" s="150"/>
      <c r="P12" s="151"/>
    </row>
    <row r="13" spans="2:16" s="2" customFormat="1" ht="68.25" customHeight="1" thickBot="1">
      <c r="B13" s="214" t="s">
        <v>79</v>
      </c>
      <c r="C13" s="217">
        <v>6</v>
      </c>
      <c r="D13" s="215" t="s">
        <v>82</v>
      </c>
      <c r="E13" s="215"/>
      <c r="F13" s="216">
        <f t="shared" si="4"/>
        <v>0</v>
      </c>
      <c r="G13" s="219"/>
      <c r="H13" s="220"/>
      <c r="I13" s="191">
        <v>4</v>
      </c>
      <c r="J13" s="113">
        <f t="shared" si="1"/>
        <v>0.13333333333333333</v>
      </c>
      <c r="K13" s="192">
        <f t="shared" si="2"/>
        <v>4</v>
      </c>
      <c r="L13" s="297">
        <f t="shared" si="5"/>
        <v>0</v>
      </c>
      <c r="M13" s="349"/>
      <c r="N13" s="360"/>
      <c r="O13" s="150"/>
      <c r="P13" s="151"/>
    </row>
    <row r="14" spans="2:16" s="224" customFormat="1" ht="31.5" customHeight="1" thickBot="1">
      <c r="B14" s="330" t="s">
        <v>144</v>
      </c>
      <c r="C14" s="331"/>
      <c r="D14" s="331"/>
      <c r="E14" s="332"/>
      <c r="F14" s="221"/>
      <c r="G14" s="225">
        <f>SUM(G8:G13)</f>
        <v>0</v>
      </c>
      <c r="H14" s="225">
        <f t="shared" ref="H14:N14" si="6">SUM(H8:H13)</f>
        <v>2</v>
      </c>
      <c r="I14" s="225">
        <f t="shared" si="6"/>
        <v>30</v>
      </c>
      <c r="J14" s="225">
        <f t="shared" si="6"/>
        <v>1</v>
      </c>
      <c r="K14" s="307">
        <f>SUM(K8:K13)</f>
        <v>30</v>
      </c>
      <c r="L14" s="301">
        <f>SUM(L8:L13)</f>
        <v>0</v>
      </c>
      <c r="M14" s="243">
        <f>SUM(M8:M13)</f>
        <v>0</v>
      </c>
      <c r="N14" s="238">
        <f t="shared" si="6"/>
        <v>30</v>
      </c>
      <c r="O14" s="222"/>
      <c r="P14" s="223"/>
    </row>
    <row r="15" spans="2:16" s="2" customFormat="1" ht="43.5" thickBot="1">
      <c r="B15" s="353" t="s">
        <v>20</v>
      </c>
      <c r="C15" s="180">
        <v>7</v>
      </c>
      <c r="D15" s="181" t="s">
        <v>146</v>
      </c>
      <c r="E15" s="196"/>
      <c r="F15" s="182">
        <f t="shared" si="4"/>
        <v>0</v>
      </c>
      <c r="G15" s="183"/>
      <c r="H15" s="184"/>
      <c r="I15" s="185">
        <v>5</v>
      </c>
      <c r="J15" s="186">
        <f>I15/N15</f>
        <v>7.1428571428571425E-2</v>
      </c>
      <c r="K15" s="187">
        <f t="shared" ref="K15:K22" si="7">I15/$I$24*100</f>
        <v>5</v>
      </c>
      <c r="L15" s="297">
        <f t="shared" si="5"/>
        <v>0</v>
      </c>
      <c r="M15" s="348">
        <f>SUM((L15:L22))</f>
        <v>0</v>
      </c>
      <c r="N15" s="350">
        <f>SUM((I15:I22))</f>
        <v>70</v>
      </c>
    </row>
    <row r="16" spans="2:16" s="2" customFormat="1" ht="66" customHeight="1" thickBot="1">
      <c r="B16" s="353"/>
      <c r="C16" s="24">
        <v>8</v>
      </c>
      <c r="D16" s="4" t="s">
        <v>149</v>
      </c>
      <c r="E16" s="197"/>
      <c r="F16" s="22">
        <f t="shared" si="4"/>
        <v>0</v>
      </c>
      <c r="G16" s="153"/>
      <c r="H16" s="115"/>
      <c r="I16" s="116">
        <v>15</v>
      </c>
      <c r="J16" s="113">
        <f>I16/N15</f>
        <v>0.21428571428571427</v>
      </c>
      <c r="K16" s="114">
        <f t="shared" si="7"/>
        <v>15</v>
      </c>
      <c r="L16" s="297">
        <f t="shared" si="5"/>
        <v>0</v>
      </c>
      <c r="M16" s="348"/>
      <c r="N16" s="350"/>
    </row>
    <row r="17" spans="2:16" s="2" customFormat="1" ht="71.25">
      <c r="B17" s="353"/>
      <c r="C17" s="24">
        <v>9</v>
      </c>
      <c r="D17" s="179" t="s">
        <v>147</v>
      </c>
      <c r="E17" s="198"/>
      <c r="F17" s="22">
        <f t="shared" si="4"/>
        <v>0</v>
      </c>
      <c r="G17" s="153"/>
      <c r="H17" s="115"/>
      <c r="I17" s="116">
        <v>15</v>
      </c>
      <c r="J17" s="113">
        <f>I17/N15</f>
        <v>0.21428571428571427</v>
      </c>
      <c r="K17" s="114">
        <f t="shared" si="7"/>
        <v>15</v>
      </c>
      <c r="L17" s="297">
        <f t="shared" si="5"/>
        <v>0</v>
      </c>
      <c r="M17" s="348"/>
      <c r="N17" s="350"/>
    </row>
    <row r="18" spans="2:16" s="2" customFormat="1" ht="57.75" thickBot="1">
      <c r="B18" s="353"/>
      <c r="C18" s="24">
        <v>10</v>
      </c>
      <c r="D18" s="3" t="s">
        <v>148</v>
      </c>
      <c r="E18" s="200"/>
      <c r="F18" s="22">
        <f t="shared" si="4"/>
        <v>0</v>
      </c>
      <c r="G18" s="153"/>
      <c r="H18" s="115"/>
      <c r="I18" s="116">
        <v>10</v>
      </c>
      <c r="J18" s="113">
        <f>I18/N15</f>
        <v>0.14285714285714285</v>
      </c>
      <c r="K18" s="114">
        <f t="shared" si="7"/>
        <v>10</v>
      </c>
      <c r="L18" s="297">
        <f t="shared" si="5"/>
        <v>0</v>
      </c>
      <c r="M18" s="348"/>
      <c r="N18" s="350"/>
    </row>
    <row r="19" spans="2:16" s="2" customFormat="1" ht="72.75" customHeight="1" thickBot="1">
      <c r="B19" s="353"/>
      <c r="C19" s="24">
        <v>11</v>
      </c>
      <c r="D19" s="179" t="s">
        <v>162</v>
      </c>
      <c r="E19" s="199"/>
      <c r="F19" s="22">
        <f t="shared" si="4"/>
        <v>0</v>
      </c>
      <c r="G19" s="153"/>
      <c r="H19" s="115"/>
      <c r="I19" s="116">
        <v>5</v>
      </c>
      <c r="J19" s="113">
        <f t="shared" ref="J19" si="8">I19/N15</f>
        <v>7.1428571428571425E-2</v>
      </c>
      <c r="K19" s="114">
        <f t="shared" si="7"/>
        <v>5</v>
      </c>
      <c r="L19" s="297">
        <f t="shared" si="5"/>
        <v>0</v>
      </c>
      <c r="M19" s="348"/>
      <c r="N19" s="350"/>
    </row>
    <row r="20" spans="2:16" s="2" customFormat="1" ht="85.5">
      <c r="B20" s="353"/>
      <c r="C20" s="24">
        <v>12</v>
      </c>
      <c r="D20" s="179" t="s">
        <v>73</v>
      </c>
      <c r="E20" s="199"/>
      <c r="F20" s="22">
        <f t="shared" si="4"/>
        <v>0</v>
      </c>
      <c r="G20" s="153"/>
      <c r="H20" s="115"/>
      <c r="I20" s="116">
        <v>10</v>
      </c>
      <c r="J20" s="113">
        <f>I20/N15</f>
        <v>0.14285714285714285</v>
      </c>
      <c r="K20" s="114">
        <f t="shared" si="7"/>
        <v>10</v>
      </c>
      <c r="L20" s="297">
        <f t="shared" si="5"/>
        <v>0</v>
      </c>
      <c r="M20" s="348"/>
      <c r="N20" s="350"/>
    </row>
    <row r="21" spans="2:16" s="2" customFormat="1" ht="45.75" customHeight="1">
      <c r="B21" s="353"/>
      <c r="C21" s="24">
        <v>13</v>
      </c>
      <c r="D21" s="29" t="s">
        <v>150</v>
      </c>
      <c r="E21" s="199"/>
      <c r="F21" s="22">
        <f t="shared" si="4"/>
        <v>0</v>
      </c>
      <c r="G21" s="153"/>
      <c r="H21" s="115"/>
      <c r="I21" s="116">
        <v>5</v>
      </c>
      <c r="J21" s="113">
        <f>I21/N15</f>
        <v>7.1428571428571425E-2</v>
      </c>
      <c r="K21" s="114">
        <f t="shared" si="7"/>
        <v>5</v>
      </c>
      <c r="L21" s="297">
        <f t="shared" si="5"/>
        <v>0</v>
      </c>
      <c r="M21" s="348"/>
      <c r="N21" s="350"/>
    </row>
    <row r="22" spans="2:16" s="2" customFormat="1" ht="44.25" thickBot="1">
      <c r="B22" s="354"/>
      <c r="C22" s="25">
        <v>14</v>
      </c>
      <c r="D22" s="30" t="s">
        <v>25</v>
      </c>
      <c r="E22" s="201"/>
      <c r="F22" s="28">
        <f t="shared" si="4"/>
        <v>0</v>
      </c>
      <c r="G22" s="154"/>
      <c r="H22" s="117"/>
      <c r="I22" s="118">
        <v>5</v>
      </c>
      <c r="J22" s="113">
        <f>I22/N15</f>
        <v>7.1428571428571425E-2</v>
      </c>
      <c r="K22" s="114">
        <f t="shared" si="7"/>
        <v>5</v>
      </c>
      <c r="L22" s="297">
        <f t="shared" si="5"/>
        <v>0</v>
      </c>
      <c r="M22" s="349"/>
      <c r="N22" s="351"/>
      <c r="O22" s="150">
        <f>SUM(J15:J22)</f>
        <v>0.99999999999999978</v>
      </c>
      <c r="P22" s="151">
        <f>O22/100*N15</f>
        <v>0.69999999999999984</v>
      </c>
    </row>
    <row r="23" spans="2:16" s="224" customFormat="1" ht="31.5" customHeight="1" thickBot="1">
      <c r="B23" s="327" t="s">
        <v>83</v>
      </c>
      <c r="C23" s="328"/>
      <c r="D23" s="328"/>
      <c r="E23" s="329"/>
      <c r="F23" s="221"/>
      <c r="G23" s="226">
        <f>SUM(G15:G22)</f>
        <v>0</v>
      </c>
      <c r="H23" s="226">
        <f t="shared" ref="H23:N23" si="9">SUM(H15:H22)</f>
        <v>0</v>
      </c>
      <c r="I23" s="226">
        <f t="shared" si="9"/>
        <v>70</v>
      </c>
      <c r="J23" s="226">
        <f t="shared" si="9"/>
        <v>0.99999999999999978</v>
      </c>
      <c r="K23" s="226">
        <f t="shared" si="9"/>
        <v>70</v>
      </c>
      <c r="L23" s="302">
        <f t="shared" si="9"/>
        <v>0</v>
      </c>
      <c r="M23" s="226">
        <f t="shared" si="9"/>
        <v>0</v>
      </c>
      <c r="N23" s="239">
        <f t="shared" si="9"/>
        <v>70</v>
      </c>
      <c r="O23" s="222"/>
      <c r="P23" s="223"/>
    </row>
    <row r="24" spans="2:16" s="2" customFormat="1" ht="31.5" customHeight="1" thickBot="1">
      <c r="B24" s="330" t="s">
        <v>84</v>
      </c>
      <c r="C24" s="331"/>
      <c r="D24" s="331"/>
      <c r="E24" s="332"/>
      <c r="F24" s="227"/>
      <c r="G24" s="228"/>
      <c r="H24" s="229"/>
      <c r="I24" s="230">
        <f>I14+I23</f>
        <v>100</v>
      </c>
      <c r="J24" s="229">
        <f t="shared" ref="J24" si="10">SUM(J8:J22)</f>
        <v>3.0000000000000009</v>
      </c>
      <c r="K24" s="230">
        <f t="shared" ref="K24:N24" si="11">K14+K23</f>
        <v>100</v>
      </c>
      <c r="L24" s="303">
        <f>L14+L23</f>
        <v>0</v>
      </c>
      <c r="M24" s="242">
        <f>M14+M23</f>
        <v>0</v>
      </c>
      <c r="N24" s="231">
        <f t="shared" si="11"/>
        <v>100</v>
      </c>
      <c r="P24" s="150" t="e">
        <f>#REF!+P10+P22+#REF!</f>
        <v>#REF!</v>
      </c>
    </row>
    <row r="25" spans="2:16">
      <c r="G25" s="16"/>
      <c r="H25" s="16"/>
      <c r="J25" s="16"/>
      <c r="K25" s="16"/>
      <c r="L25" s="304"/>
      <c r="M25" s="20"/>
    </row>
    <row r="26" spans="2:16" ht="14.25" customHeight="1">
      <c r="C26" s="13"/>
      <c r="G26" s="16"/>
      <c r="H26" s="16"/>
      <c r="J26" s="16"/>
      <c r="K26" s="16"/>
      <c r="L26" s="304"/>
      <c r="M26" s="17"/>
    </row>
    <row r="27" spans="2:16">
      <c r="G27" s="16"/>
      <c r="H27" s="16"/>
      <c r="J27" s="16"/>
      <c r="K27" s="16"/>
      <c r="L27" s="304"/>
      <c r="M27" s="17"/>
    </row>
    <row r="28" spans="2:16" ht="24" customHeight="1">
      <c r="B28" s="7"/>
      <c r="C28" s="338" t="s">
        <v>21</v>
      </c>
      <c r="D28" s="338"/>
      <c r="E28" s="12"/>
      <c r="F28" s="12"/>
      <c r="G28" s="339"/>
      <c r="H28" s="339"/>
      <c r="I28" s="339"/>
      <c r="J28" s="339"/>
      <c r="K28" s="16"/>
      <c r="L28" s="304"/>
      <c r="M28" s="17"/>
    </row>
    <row r="29" spans="2:16" ht="17.25" customHeight="1">
      <c r="B29" s="7"/>
      <c r="C29" s="14">
        <v>1</v>
      </c>
      <c r="D29" s="15" t="s">
        <v>15</v>
      </c>
    </row>
    <row r="30" spans="2:16" ht="17.25" customHeight="1">
      <c r="B30" s="7"/>
      <c r="C30" s="14">
        <v>2</v>
      </c>
      <c r="D30" s="15" t="s">
        <v>16</v>
      </c>
    </row>
    <row r="31" spans="2:16" ht="17.25" customHeight="1">
      <c r="B31" s="7"/>
      <c r="C31" s="14">
        <v>3</v>
      </c>
      <c r="D31" s="15" t="s">
        <v>17</v>
      </c>
      <c r="E31" s="336" t="s">
        <v>145</v>
      </c>
      <c r="F31" s="336"/>
      <c r="G31" s="336"/>
      <c r="H31" s="337"/>
      <c r="I31" s="337"/>
      <c r="J31" s="337"/>
      <c r="K31" s="337"/>
      <c r="L31" s="337"/>
      <c r="M31" s="337"/>
      <c r="N31" s="337"/>
    </row>
    <row r="32" spans="2:16" ht="17.25" customHeight="1">
      <c r="B32" s="7"/>
      <c r="C32" s="14">
        <v>4</v>
      </c>
      <c r="D32" s="15" t="s">
        <v>18</v>
      </c>
      <c r="E32" s="340"/>
      <c r="F32" s="340"/>
      <c r="G32" s="340"/>
      <c r="H32" s="11"/>
      <c r="I32" s="341" t="s">
        <v>22</v>
      </c>
      <c r="J32" s="341"/>
      <c r="K32" s="341"/>
      <c r="L32" s="341"/>
      <c r="M32" s="341"/>
      <c r="N32" s="341"/>
    </row>
    <row r="36" spans="2:4" ht="15.75">
      <c r="B36" s="161" t="s">
        <v>70</v>
      </c>
      <c r="C36" s="159"/>
      <c r="D36" s="160"/>
    </row>
    <row r="37" spans="2:4" ht="35.25" customHeight="1">
      <c r="B37" s="342"/>
      <c r="C37" s="343"/>
      <c r="D37" s="344"/>
    </row>
    <row r="38" spans="2:4" ht="27" customHeight="1">
      <c r="B38" s="333"/>
      <c r="C38" s="334"/>
      <c r="D38" s="335"/>
    </row>
    <row r="39" spans="2:4">
      <c r="B39" s="206"/>
      <c r="C39" s="207"/>
      <c r="D39" s="208"/>
    </row>
    <row r="40" spans="2:4">
      <c r="B40" s="206"/>
      <c r="C40" s="207"/>
      <c r="D40" s="208"/>
    </row>
    <row r="41" spans="2:4">
      <c r="B41" s="206"/>
      <c r="C41" s="207"/>
      <c r="D41" s="208"/>
    </row>
    <row r="42" spans="2:4">
      <c r="B42" s="206"/>
      <c r="C42" s="207"/>
      <c r="D42" s="208"/>
    </row>
    <row r="43" spans="2:4">
      <c r="B43" s="206"/>
      <c r="C43" s="207"/>
      <c r="D43" s="208"/>
    </row>
    <row r="44" spans="2:4">
      <c r="B44" s="206"/>
      <c r="C44" s="207"/>
      <c r="D44" s="208"/>
    </row>
    <row r="45" spans="2:4" ht="14.25" customHeight="1">
      <c r="B45" s="206"/>
      <c r="C45" s="207"/>
      <c r="D45" s="208"/>
    </row>
    <row r="46" spans="2:4">
      <c r="B46" s="206"/>
      <c r="C46" s="207"/>
      <c r="D46" s="208"/>
    </row>
    <row r="47" spans="2:4">
      <c r="B47" s="206"/>
      <c r="C47" s="207"/>
      <c r="D47" s="208"/>
    </row>
    <row r="48" spans="2:4">
      <c r="B48" s="206"/>
      <c r="C48" s="207"/>
      <c r="D48" s="208"/>
    </row>
    <row r="49" spans="2:4">
      <c r="B49" s="206"/>
      <c r="C49" s="207"/>
      <c r="D49" s="208"/>
    </row>
    <row r="50" spans="2:4">
      <c r="B50" s="206"/>
      <c r="C50" s="207"/>
      <c r="D50" s="208"/>
    </row>
    <row r="51" spans="2:4">
      <c r="B51" s="209"/>
      <c r="C51" s="210"/>
      <c r="D51" s="211"/>
    </row>
  </sheetData>
  <mergeCells count="19">
    <mergeCell ref="B14:E14"/>
    <mergeCell ref="B5:N5"/>
    <mergeCell ref="B8:B10"/>
    <mergeCell ref="M8:M13"/>
    <mergeCell ref="N8:N13"/>
    <mergeCell ref="B11:B12"/>
    <mergeCell ref="B38:D38"/>
    <mergeCell ref="B15:B22"/>
    <mergeCell ref="M15:M22"/>
    <mergeCell ref="N15:N22"/>
    <mergeCell ref="B23:E23"/>
    <mergeCell ref="B24:E24"/>
    <mergeCell ref="C28:D28"/>
    <mergeCell ref="G28:J28"/>
    <mergeCell ref="E31:G31"/>
    <mergeCell ref="H31:N31"/>
    <mergeCell ref="E32:G32"/>
    <mergeCell ref="I32:N32"/>
    <mergeCell ref="B37:D37"/>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60"/>
  <sheetViews>
    <sheetView zoomScale="90" zoomScaleNormal="90" workbookViewId="0">
      <selection activeCell="G48" sqref="G48:P50"/>
    </sheetView>
  </sheetViews>
  <sheetFormatPr defaultRowHeight="12.75"/>
  <cols>
    <col min="1" max="1" width="3.5703125" customWidth="1"/>
    <col min="2" max="2" width="6.85546875" customWidth="1"/>
    <col min="3" max="3" width="28.85546875" customWidth="1"/>
    <col min="4" max="4" width="3.85546875" customWidth="1"/>
    <col min="5" max="5" width="90" customWidth="1"/>
    <col min="6" max="6" width="10" style="247" customWidth="1"/>
    <col min="7" max="7" width="10" customWidth="1"/>
  </cols>
  <sheetData>
    <row r="1" spans="1:17" ht="13.5" thickBot="1"/>
    <row r="2" spans="1:17" ht="15">
      <c r="B2" s="255"/>
      <c r="C2" s="294" t="s">
        <v>112</v>
      </c>
      <c r="D2" s="256"/>
      <c r="E2" s="257"/>
      <c r="F2" s="258"/>
    </row>
    <row r="3" spans="1:17" ht="13.5" thickBot="1">
      <c r="B3" s="137"/>
      <c r="C3" s="7"/>
      <c r="D3" s="7"/>
      <c r="E3" s="7"/>
      <c r="F3" s="259"/>
    </row>
    <row r="4" spans="1:17">
      <c r="B4" s="137"/>
      <c r="C4" s="268" t="s">
        <v>86</v>
      </c>
      <c r="D4" s="256"/>
      <c r="E4" s="257"/>
      <c r="F4" s="258"/>
    </row>
    <row r="5" spans="1:17">
      <c r="B5" s="137"/>
      <c r="C5" s="295"/>
      <c r="D5" s="260"/>
      <c r="E5" s="7"/>
      <c r="F5" s="259"/>
    </row>
    <row r="6" spans="1:17">
      <c r="A6" s="244"/>
      <c r="B6" s="261" t="s">
        <v>87</v>
      </c>
      <c r="C6" s="293" t="s">
        <v>101</v>
      </c>
      <c r="D6" s="262"/>
      <c r="E6" s="7"/>
      <c r="F6" s="259"/>
    </row>
    <row r="7" spans="1:17" ht="8.25" customHeight="1">
      <c r="B7" s="137"/>
      <c r="C7" s="137"/>
      <c r="D7" s="7"/>
      <c r="E7" s="7"/>
      <c r="F7" s="259"/>
    </row>
    <row r="8" spans="1:17" ht="12.75" customHeight="1">
      <c r="A8" s="245"/>
      <c r="B8" s="263" t="s">
        <v>88</v>
      </c>
      <c r="C8" s="361" t="s">
        <v>91</v>
      </c>
      <c r="D8" s="362"/>
      <c r="E8" s="362"/>
      <c r="F8" s="363"/>
    </row>
    <row r="9" spans="1:17" ht="27" customHeight="1">
      <c r="A9" s="245"/>
      <c r="B9" s="263" t="s">
        <v>89</v>
      </c>
      <c r="C9" s="369" t="s">
        <v>90</v>
      </c>
      <c r="D9" s="370"/>
      <c r="E9" s="370"/>
      <c r="F9" s="371"/>
    </row>
    <row r="10" spans="1:17" ht="25.5" customHeight="1">
      <c r="A10" s="245"/>
      <c r="B10" s="263" t="s">
        <v>92</v>
      </c>
      <c r="C10" s="369" t="s">
        <v>152</v>
      </c>
      <c r="D10" s="370"/>
      <c r="E10" s="370"/>
      <c r="F10" s="371"/>
      <c r="G10" s="306"/>
      <c r="H10" s="306"/>
      <c r="I10" s="306"/>
      <c r="J10" s="306"/>
      <c r="K10" s="306"/>
      <c r="L10" s="306"/>
      <c r="M10" s="306"/>
      <c r="N10" s="306"/>
      <c r="O10" s="306"/>
      <c r="P10" s="306"/>
      <c r="Q10" s="306"/>
    </row>
    <row r="11" spans="1:17" ht="27.75" customHeight="1">
      <c r="A11" s="245"/>
      <c r="B11" s="263" t="s">
        <v>93</v>
      </c>
      <c r="C11" s="361" t="s">
        <v>94</v>
      </c>
      <c r="D11" s="362"/>
      <c r="E11" s="362"/>
      <c r="F11" s="363"/>
      <c r="G11" s="306"/>
      <c r="H11" s="306"/>
      <c r="I11" s="306"/>
      <c r="J11" s="306"/>
      <c r="K11" s="306"/>
      <c r="L11" s="306"/>
      <c r="M11" s="306"/>
      <c r="N11" s="306"/>
      <c r="O11" s="306"/>
      <c r="P11" s="306"/>
      <c r="Q11" s="306"/>
    </row>
    <row r="12" spans="1:17">
      <c r="A12" s="245"/>
      <c r="B12" s="263" t="s">
        <v>95</v>
      </c>
      <c r="C12" s="361" t="s">
        <v>96</v>
      </c>
      <c r="D12" s="362"/>
      <c r="E12" s="362"/>
      <c r="F12" s="363"/>
      <c r="G12" s="306"/>
      <c r="H12" s="306"/>
      <c r="I12" s="306"/>
      <c r="J12" s="306"/>
      <c r="K12" s="306"/>
      <c r="L12" s="306"/>
      <c r="M12" s="306"/>
      <c r="N12" s="306"/>
      <c r="O12" s="306"/>
      <c r="P12" s="306"/>
      <c r="Q12" s="306"/>
    </row>
    <row r="13" spans="1:17" ht="12.75" customHeight="1">
      <c r="A13" s="245"/>
      <c r="B13" s="263" t="s">
        <v>98</v>
      </c>
      <c r="C13" s="361" t="s">
        <v>97</v>
      </c>
      <c r="D13" s="362"/>
      <c r="E13" s="362"/>
      <c r="F13" s="363"/>
    </row>
    <row r="14" spans="1:17" ht="13.5" customHeight="1" thickBot="1">
      <c r="A14" s="245"/>
      <c r="B14" s="263" t="s">
        <v>99</v>
      </c>
      <c r="C14" s="366" t="s">
        <v>100</v>
      </c>
      <c r="D14" s="367"/>
      <c r="E14" s="367"/>
      <c r="F14" s="368"/>
    </row>
    <row r="15" spans="1:17">
      <c r="B15" s="137"/>
      <c r="C15" s="7"/>
      <c r="D15" s="7"/>
      <c r="E15" s="7"/>
      <c r="F15" s="259"/>
    </row>
    <row r="16" spans="1:17" ht="13.5" thickBot="1">
      <c r="B16" s="137"/>
      <c r="C16" s="7"/>
      <c r="D16" s="7"/>
      <c r="E16" s="7"/>
      <c r="F16" s="259"/>
    </row>
    <row r="17" spans="2:17" ht="27" customHeight="1" thickBot="1">
      <c r="B17" s="137"/>
      <c r="C17" s="364" t="s">
        <v>122</v>
      </c>
      <c r="D17" s="365"/>
      <c r="E17" s="365"/>
      <c r="F17" s="292" t="s">
        <v>121</v>
      </c>
      <c r="G17" s="246"/>
    </row>
    <row r="18" spans="2:17" ht="13.5" thickBot="1">
      <c r="B18" s="137"/>
      <c r="C18" s="271"/>
      <c r="D18" s="264"/>
      <c r="E18" s="7"/>
      <c r="F18" s="259"/>
    </row>
    <row r="19" spans="2:17">
      <c r="B19" s="137">
        <v>1</v>
      </c>
      <c r="C19" s="282" t="s">
        <v>102</v>
      </c>
      <c r="D19" s="283" t="s">
        <v>115</v>
      </c>
      <c r="E19" s="256" t="s">
        <v>103</v>
      </c>
      <c r="F19" s="258">
        <v>2</v>
      </c>
    </row>
    <row r="20" spans="2:17" ht="26.25" customHeight="1">
      <c r="B20" s="137"/>
      <c r="C20" s="284"/>
      <c r="D20" s="271"/>
      <c r="E20" s="265" t="s">
        <v>120</v>
      </c>
      <c r="F20" s="259"/>
    </row>
    <row r="21" spans="2:17" ht="28.5" customHeight="1">
      <c r="B21" s="137"/>
      <c r="C21" s="284"/>
      <c r="D21" s="278"/>
      <c r="E21" s="277" t="s">
        <v>119</v>
      </c>
      <c r="F21" s="285"/>
    </row>
    <row r="22" spans="2:17">
      <c r="B22" s="137"/>
      <c r="C22" s="284"/>
      <c r="D22" s="275" t="s">
        <v>116</v>
      </c>
      <c r="E22" s="269" t="s">
        <v>104</v>
      </c>
      <c r="F22" s="286">
        <v>5</v>
      </c>
    </row>
    <row r="23" spans="2:17" ht="25.5">
      <c r="B23" s="137"/>
      <c r="C23" s="284"/>
      <c r="D23" s="271"/>
      <c r="E23" s="265" t="s">
        <v>106</v>
      </c>
      <c r="F23" s="259"/>
    </row>
    <row r="24" spans="2:17" ht="30" customHeight="1">
      <c r="B24" s="137"/>
      <c r="C24" s="284"/>
      <c r="D24" s="278"/>
      <c r="E24" s="277" t="s">
        <v>108</v>
      </c>
      <c r="F24" s="285"/>
    </row>
    <row r="25" spans="2:17">
      <c r="B25" s="137"/>
      <c r="C25" s="284"/>
      <c r="D25" s="275" t="s">
        <v>117</v>
      </c>
      <c r="E25" s="269" t="s">
        <v>105</v>
      </c>
      <c r="F25" s="286">
        <v>4</v>
      </c>
    </row>
    <row r="26" spans="2:17" ht="25.5">
      <c r="B26" s="137"/>
      <c r="C26" s="284"/>
      <c r="D26" s="271"/>
      <c r="E26" s="265" t="s">
        <v>107</v>
      </c>
      <c r="F26" s="259"/>
    </row>
    <row r="27" spans="2:17" ht="26.25" thickBot="1">
      <c r="B27" s="137"/>
      <c r="C27" s="287"/>
      <c r="D27" s="288"/>
      <c r="E27" s="289" t="s">
        <v>109</v>
      </c>
      <c r="F27" s="274"/>
    </row>
    <row r="28" spans="2:17" ht="13.5" thickBot="1">
      <c r="B28" s="137"/>
      <c r="C28" s="270"/>
      <c r="D28" s="7"/>
      <c r="E28" s="7"/>
      <c r="F28" s="259"/>
    </row>
    <row r="29" spans="2:17">
      <c r="B29" s="137">
        <v>2</v>
      </c>
      <c r="C29" s="268" t="s">
        <v>110</v>
      </c>
      <c r="D29" s="290" t="s">
        <v>115</v>
      </c>
      <c r="E29" s="291" t="s">
        <v>111</v>
      </c>
      <c r="F29" s="258">
        <v>10</v>
      </c>
    </row>
    <row r="30" spans="2:17" ht="25.5">
      <c r="B30" s="137"/>
      <c r="C30" s="137"/>
      <c r="D30" s="270"/>
      <c r="E30" s="265" t="s">
        <v>113</v>
      </c>
      <c r="F30" s="259"/>
    </row>
    <row r="31" spans="2:17" ht="55.5" customHeight="1">
      <c r="B31" s="137"/>
      <c r="C31" s="137"/>
      <c r="D31" s="270"/>
      <c r="E31" s="265" t="s">
        <v>137</v>
      </c>
      <c r="F31" s="259"/>
    </row>
    <row r="32" spans="2:17" ht="89.25" customHeight="1">
      <c r="B32" s="137"/>
      <c r="C32" s="137"/>
      <c r="D32" s="272"/>
      <c r="E32" s="296" t="s">
        <v>114</v>
      </c>
      <c r="F32" s="285"/>
      <c r="G32" s="306"/>
      <c r="H32" s="306"/>
      <c r="I32" s="306"/>
      <c r="J32" s="306"/>
      <c r="K32" s="306"/>
      <c r="L32" s="306"/>
      <c r="M32" s="306"/>
      <c r="N32" s="306"/>
      <c r="O32" s="306"/>
      <c r="P32" s="306"/>
      <c r="Q32" s="306"/>
    </row>
    <row r="33" spans="2:17">
      <c r="B33" s="137"/>
      <c r="C33" s="137"/>
      <c r="D33" s="279" t="s">
        <v>116</v>
      </c>
      <c r="E33" s="276" t="s">
        <v>118</v>
      </c>
      <c r="F33" s="286">
        <v>2</v>
      </c>
      <c r="G33" s="306"/>
      <c r="H33" s="306"/>
      <c r="I33" s="306"/>
      <c r="J33" s="306"/>
      <c r="K33" s="306"/>
      <c r="L33" s="306"/>
      <c r="M33" s="306"/>
      <c r="N33" s="306"/>
      <c r="O33" s="306"/>
      <c r="P33" s="306"/>
      <c r="Q33" s="306"/>
    </row>
    <row r="34" spans="2:17" ht="25.5">
      <c r="B34" s="137"/>
      <c r="C34" s="137"/>
      <c r="D34" s="270"/>
      <c r="E34" s="265" t="s">
        <v>135</v>
      </c>
      <c r="F34" s="259"/>
      <c r="G34" s="306"/>
      <c r="H34" s="306"/>
      <c r="I34" s="306"/>
      <c r="J34" s="306"/>
      <c r="K34" s="306"/>
      <c r="L34" s="306"/>
      <c r="M34" s="306"/>
      <c r="N34" s="306"/>
      <c r="O34" s="306"/>
      <c r="P34" s="306"/>
      <c r="Q34" s="306"/>
    </row>
    <row r="35" spans="2:17">
      <c r="B35" s="137"/>
      <c r="C35" s="137"/>
      <c r="D35" s="270"/>
      <c r="E35" s="265" t="s">
        <v>153</v>
      </c>
      <c r="F35" s="259"/>
      <c r="G35" s="306"/>
      <c r="H35" s="306"/>
      <c r="I35" s="306"/>
      <c r="J35" s="306"/>
      <c r="K35" s="306"/>
      <c r="L35" s="306"/>
      <c r="M35" s="306"/>
      <c r="N35" s="306"/>
      <c r="O35" s="306"/>
      <c r="P35" s="306"/>
      <c r="Q35" s="306"/>
    </row>
    <row r="36" spans="2:17">
      <c r="B36" s="137"/>
      <c r="C36" s="137"/>
      <c r="D36" s="272"/>
      <c r="E36" s="277" t="s">
        <v>138</v>
      </c>
      <c r="F36" s="285"/>
    </row>
    <row r="37" spans="2:17">
      <c r="B37" s="137"/>
      <c r="C37" s="137"/>
      <c r="D37" s="279"/>
      <c r="E37" s="280"/>
      <c r="F37" s="286"/>
    </row>
    <row r="38" spans="2:17">
      <c r="B38" s="137"/>
      <c r="C38" s="137"/>
      <c r="D38" s="270"/>
      <c r="E38" s="7"/>
      <c r="F38" s="259"/>
    </row>
    <row r="39" spans="2:17">
      <c r="B39" s="137"/>
      <c r="C39" s="137"/>
      <c r="D39" s="270"/>
      <c r="E39" s="7"/>
      <c r="F39" s="259"/>
    </row>
    <row r="40" spans="2:17">
      <c r="B40" s="137"/>
      <c r="C40" s="137"/>
      <c r="D40" s="270"/>
      <c r="E40" s="7"/>
      <c r="F40" s="259"/>
    </row>
    <row r="41" spans="2:17">
      <c r="B41" s="137"/>
      <c r="C41" s="137"/>
      <c r="D41" s="270"/>
      <c r="E41" s="7"/>
      <c r="F41" s="259"/>
    </row>
    <row r="42" spans="2:17">
      <c r="B42" s="137"/>
      <c r="C42" s="137"/>
      <c r="D42" s="270"/>
      <c r="E42" s="7"/>
      <c r="F42" s="259"/>
    </row>
    <row r="43" spans="2:17">
      <c r="B43" s="137"/>
      <c r="C43" s="137"/>
      <c r="D43" s="270"/>
      <c r="E43" s="7"/>
      <c r="F43" s="259"/>
    </row>
    <row r="44" spans="2:17">
      <c r="B44" s="137"/>
      <c r="C44" s="137"/>
      <c r="D44" s="270"/>
      <c r="E44" s="7"/>
      <c r="F44" s="259"/>
    </row>
    <row r="45" spans="2:17">
      <c r="B45" s="137"/>
      <c r="C45" s="137"/>
      <c r="D45" s="270"/>
      <c r="E45" s="7"/>
      <c r="F45" s="259"/>
    </row>
    <row r="46" spans="2:17">
      <c r="B46" s="137"/>
      <c r="C46" s="137"/>
      <c r="D46" s="270"/>
      <c r="E46" s="7"/>
      <c r="F46" s="259"/>
    </row>
    <row r="47" spans="2:17">
      <c r="B47" s="137"/>
      <c r="C47" s="137"/>
      <c r="D47" s="270"/>
      <c r="E47" s="7"/>
      <c r="F47" s="259"/>
    </row>
    <row r="48" spans="2:17">
      <c r="B48" s="137"/>
      <c r="C48" s="137"/>
      <c r="D48" s="270"/>
      <c r="E48" s="7"/>
      <c r="F48" s="259"/>
      <c r="G48" s="306"/>
      <c r="H48" s="306"/>
      <c r="I48" s="306"/>
      <c r="J48" s="306"/>
      <c r="K48" s="306"/>
      <c r="L48" s="306"/>
      <c r="M48" s="306"/>
      <c r="N48" s="306"/>
      <c r="O48" s="306"/>
      <c r="P48" s="306"/>
    </row>
    <row r="49" spans="2:16">
      <c r="B49" s="137"/>
      <c r="C49" s="137"/>
      <c r="D49" s="270"/>
      <c r="E49" s="7"/>
      <c r="F49" s="259"/>
      <c r="G49" s="306"/>
      <c r="H49" s="306"/>
      <c r="I49" s="306"/>
      <c r="J49" s="306"/>
      <c r="K49" s="306"/>
      <c r="L49" s="306"/>
      <c r="M49" s="306"/>
      <c r="N49" s="306"/>
      <c r="O49" s="306"/>
      <c r="P49" s="306"/>
    </row>
    <row r="50" spans="2:16">
      <c r="B50" s="137"/>
      <c r="C50" s="137"/>
      <c r="D50" s="270"/>
      <c r="E50" s="7"/>
      <c r="F50" s="259"/>
      <c r="G50" s="306"/>
      <c r="H50" s="306"/>
      <c r="I50" s="306"/>
      <c r="J50" s="306"/>
      <c r="K50" s="306"/>
      <c r="L50" s="306"/>
      <c r="M50" s="306"/>
      <c r="N50" s="306"/>
      <c r="O50" s="306"/>
      <c r="P50" s="306"/>
    </row>
    <row r="51" spans="2:16">
      <c r="B51" s="137"/>
      <c r="C51" s="137"/>
      <c r="D51" s="270"/>
      <c r="E51" s="7"/>
      <c r="F51" s="259"/>
    </row>
    <row r="52" spans="2:16">
      <c r="B52" s="137"/>
      <c r="C52" s="137"/>
      <c r="D52" s="270"/>
      <c r="E52" s="7"/>
      <c r="F52" s="259"/>
    </row>
    <row r="53" spans="2:16">
      <c r="B53" s="137"/>
      <c r="C53" s="137"/>
      <c r="D53" s="270"/>
      <c r="E53" s="7"/>
      <c r="F53" s="259"/>
    </row>
    <row r="54" spans="2:16" ht="13.5" thickBot="1">
      <c r="B54" s="137"/>
      <c r="C54" s="266"/>
      <c r="D54" s="273"/>
      <c r="E54" s="138"/>
      <c r="F54" s="274"/>
    </row>
    <row r="55" spans="2:16" ht="13.5" thickBot="1">
      <c r="B55" s="137"/>
      <c r="C55" s="270"/>
      <c r="D55" s="7"/>
      <c r="E55" s="7"/>
      <c r="F55" s="259"/>
    </row>
    <row r="56" spans="2:16">
      <c r="B56" s="137">
        <v>3</v>
      </c>
      <c r="C56" s="268" t="s">
        <v>139</v>
      </c>
      <c r="D56" s="290" t="s">
        <v>115</v>
      </c>
      <c r="E56" s="256" t="s">
        <v>140</v>
      </c>
      <c r="F56" s="258">
        <v>5</v>
      </c>
    </row>
    <row r="57" spans="2:16" ht="38.25">
      <c r="B57" s="137"/>
      <c r="C57" s="137"/>
      <c r="D57" s="270"/>
      <c r="E57" s="265" t="s">
        <v>141</v>
      </c>
      <c r="F57" s="259"/>
    </row>
    <row r="58" spans="2:16">
      <c r="B58" s="137"/>
      <c r="C58" s="137"/>
      <c r="D58" s="272"/>
      <c r="E58" s="281" t="s">
        <v>142</v>
      </c>
      <c r="F58" s="285"/>
    </row>
    <row r="59" spans="2:16" ht="13.5" thickBot="1">
      <c r="B59" s="137"/>
      <c r="C59" s="266"/>
      <c r="D59" s="138"/>
      <c r="E59" s="138"/>
      <c r="F59" s="267"/>
    </row>
    <row r="60" spans="2:16" ht="19.5" customHeight="1" thickBot="1">
      <c r="B60" s="266"/>
      <c r="C60" s="138"/>
      <c r="D60" s="138"/>
      <c r="E60" s="138"/>
      <c r="F60" s="274"/>
    </row>
  </sheetData>
  <mergeCells count="8">
    <mergeCell ref="C8:F8"/>
    <mergeCell ref="C17:E17"/>
    <mergeCell ref="C14:F14"/>
    <mergeCell ref="C9:F9"/>
    <mergeCell ref="C10:F10"/>
    <mergeCell ref="C11:F11"/>
    <mergeCell ref="C12:F12"/>
    <mergeCell ref="C13:F13"/>
  </mergeCells>
  <pageMargins left="0.7" right="0.7" top="0.75" bottom="0.75" header="0.3" footer="0.3"/>
  <pageSetup paperSize="9" scale="62"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85"/>
  <sheetViews>
    <sheetView tabSelected="1" zoomScale="60" zoomScaleNormal="60" workbookViewId="0">
      <selection activeCell="F29" sqref="F29"/>
    </sheetView>
  </sheetViews>
  <sheetFormatPr defaultColWidth="12.42578125" defaultRowHeight="15" outlineLevelRow="1"/>
  <cols>
    <col min="1" max="1" width="48.42578125" style="32" customWidth="1"/>
    <col min="2" max="2" width="12.42578125" style="32" customWidth="1"/>
    <col min="3" max="3" width="13.7109375" style="32" customWidth="1"/>
    <col min="4" max="4" width="20.140625" style="32" customWidth="1"/>
    <col min="5" max="5" width="13.85546875" style="32" customWidth="1"/>
    <col min="6" max="6" width="17.5703125" style="32" customWidth="1"/>
    <col min="7" max="7" width="13.7109375" style="32" customWidth="1"/>
    <col min="8" max="8" width="18.28515625" style="32" customWidth="1"/>
    <col min="9" max="9" width="17.28515625" style="32" customWidth="1"/>
    <col min="10" max="10" width="16.28515625" style="32" customWidth="1"/>
    <col min="11" max="11" width="13.5703125" style="32" customWidth="1"/>
    <col min="12" max="12" width="16.42578125" style="32" customWidth="1"/>
    <col min="13" max="13" width="13.7109375" style="32" customWidth="1"/>
    <col min="14" max="14" width="16.28515625" style="32" customWidth="1"/>
    <col min="15" max="15" width="13.5703125" style="32" customWidth="1"/>
    <col min="16" max="16" width="16.42578125" style="32" customWidth="1"/>
    <col min="17" max="17" width="13.7109375" style="32" customWidth="1"/>
    <col min="18" max="18" width="16.28515625" style="32" customWidth="1"/>
    <col min="19" max="16384" width="12.42578125" style="32"/>
  </cols>
  <sheetData>
    <row r="1" spans="1:18" ht="30.75" customHeight="1">
      <c r="A1" s="31"/>
      <c r="B1" s="31"/>
      <c r="C1" s="31"/>
      <c r="D1" s="31"/>
      <c r="E1" s="31"/>
      <c r="F1" s="31"/>
      <c r="G1" s="31"/>
      <c r="H1" s="31"/>
      <c r="I1" s="31"/>
      <c r="J1" s="31"/>
      <c r="K1" s="31"/>
      <c r="L1" s="31"/>
      <c r="M1" s="31"/>
      <c r="N1" s="31"/>
      <c r="O1" s="31"/>
      <c r="P1" s="31"/>
      <c r="Q1" s="31"/>
      <c r="R1" s="31"/>
    </row>
    <row r="2" spans="1:18" ht="30.75" customHeight="1">
      <c r="A2" s="33"/>
      <c r="B2" s="33"/>
      <c r="C2" s="33"/>
      <c r="D2" s="33"/>
      <c r="E2" s="33"/>
      <c r="F2" s="33"/>
      <c r="G2" s="33"/>
      <c r="H2" s="33"/>
      <c r="I2" s="33"/>
      <c r="J2" s="33"/>
      <c r="K2" s="33"/>
      <c r="L2" s="33"/>
      <c r="M2" s="33"/>
      <c r="N2" s="33"/>
      <c r="O2" s="33"/>
      <c r="P2" s="33"/>
      <c r="Q2" s="33"/>
      <c r="R2" s="33"/>
    </row>
    <row r="3" spans="1:18" ht="15.75" customHeight="1">
      <c r="A3" s="33"/>
      <c r="B3" s="33"/>
      <c r="C3" s="33"/>
      <c r="D3" s="33"/>
      <c r="E3" s="33"/>
      <c r="F3" s="33"/>
      <c r="G3" s="33"/>
      <c r="H3" s="33"/>
      <c r="I3" s="33"/>
      <c r="J3" s="33"/>
      <c r="K3" s="33"/>
      <c r="L3" s="33"/>
      <c r="M3" s="33"/>
      <c r="N3" s="33"/>
      <c r="O3" s="33"/>
      <c r="P3" s="33"/>
      <c r="Q3" s="33"/>
      <c r="R3" s="33"/>
    </row>
    <row r="4" spans="1:18" ht="39" customHeight="1">
      <c r="A4" s="34"/>
      <c r="B4" s="35"/>
      <c r="C4" s="35" t="s">
        <v>26</v>
      </c>
      <c r="D4" s="35"/>
      <c r="E4" s="35"/>
      <c r="F4" s="35"/>
      <c r="G4" s="35"/>
      <c r="H4" s="35"/>
      <c r="I4" s="35"/>
      <c r="J4" s="35"/>
      <c r="K4" s="35"/>
      <c r="L4" s="35"/>
      <c r="M4" s="35"/>
      <c r="N4" s="35"/>
      <c r="O4" s="35"/>
      <c r="P4" s="35"/>
      <c r="Q4" s="35"/>
      <c r="R4" s="35"/>
    </row>
    <row r="5" spans="1:18" ht="27.95" customHeight="1">
      <c r="A5" s="36"/>
      <c r="B5" s="36"/>
      <c r="C5" s="36"/>
      <c r="D5" s="36"/>
      <c r="E5" s="36"/>
      <c r="F5" s="37"/>
      <c r="G5" s="37"/>
      <c r="H5" s="37"/>
      <c r="I5" s="38"/>
      <c r="J5" s="37"/>
      <c r="O5" s="39" t="s">
        <v>8</v>
      </c>
      <c r="P5" s="39"/>
      <c r="Q5" s="40"/>
      <c r="R5" s="157"/>
    </row>
    <row r="6" spans="1:18" ht="9.75" customHeight="1">
      <c r="A6" s="33"/>
      <c r="B6" s="41"/>
      <c r="C6" s="33"/>
      <c r="D6" s="33"/>
      <c r="E6" s="33"/>
      <c r="F6" s="33"/>
      <c r="G6" s="33"/>
      <c r="H6" s="33"/>
      <c r="I6" s="33"/>
      <c r="J6" s="33"/>
    </row>
    <row r="7" spans="1:18" ht="18.95" customHeight="1">
      <c r="A7" s="39" t="s">
        <v>27</v>
      </c>
      <c r="B7" s="44"/>
      <c r="C7" s="45"/>
      <c r="D7" s="40"/>
      <c r="E7" s="40"/>
      <c r="F7" s="40"/>
      <c r="G7" s="40"/>
      <c r="H7" s="40"/>
      <c r="I7" s="40"/>
      <c r="J7" s="40"/>
      <c r="K7" s="39"/>
      <c r="L7" s="39"/>
      <c r="M7" s="33"/>
      <c r="N7" s="40"/>
      <c r="O7" s="39" t="s">
        <v>28</v>
      </c>
      <c r="P7" s="39"/>
      <c r="Q7" s="372"/>
      <c r="R7" s="373"/>
    </row>
    <row r="8" spans="1:18" ht="9.9499999999999993" customHeight="1">
      <c r="A8" s="46"/>
      <c r="B8" s="47"/>
      <c r="C8" s="33"/>
      <c r="D8" s="48"/>
      <c r="E8" s="33"/>
      <c r="F8" s="33"/>
      <c r="G8" s="33"/>
      <c r="H8" s="33"/>
      <c r="I8" s="33"/>
      <c r="J8" s="48"/>
      <c r="K8" s="40"/>
      <c r="L8" s="40"/>
      <c r="M8" s="40"/>
      <c r="N8" s="40"/>
      <c r="O8" s="43"/>
      <c r="P8" s="43"/>
      <c r="Q8" s="43"/>
      <c r="R8" s="43"/>
    </row>
    <row r="9" spans="1:18" ht="18.95" customHeight="1">
      <c r="A9" s="33" t="s">
        <v>29</v>
      </c>
      <c r="B9" s="49"/>
      <c r="C9" s="45"/>
      <c r="D9" s="33"/>
      <c r="E9" s="33"/>
      <c r="F9" s="33"/>
      <c r="G9" s="33"/>
      <c r="H9" s="33"/>
      <c r="I9" s="33"/>
      <c r="J9" s="40"/>
      <c r="K9" s="39"/>
      <c r="L9" s="40"/>
      <c r="M9" s="33"/>
      <c r="N9" s="40"/>
      <c r="O9" s="39" t="s">
        <v>9</v>
      </c>
      <c r="P9" s="40"/>
      <c r="Q9" s="372"/>
      <c r="R9" s="374"/>
    </row>
    <row r="10" spans="1:18" ht="39" customHeight="1" outlineLevel="1">
      <c r="A10" s="42"/>
      <c r="B10" s="42"/>
      <c r="C10" s="33"/>
      <c r="D10" s="33"/>
      <c r="E10" s="33"/>
      <c r="F10" s="33"/>
      <c r="G10" s="33"/>
      <c r="H10" s="33"/>
      <c r="I10" s="33"/>
      <c r="J10" s="33"/>
      <c r="K10" s="33"/>
      <c r="L10" s="33"/>
      <c r="M10" s="33"/>
      <c r="N10" s="33"/>
      <c r="O10" s="42"/>
      <c r="P10" s="42"/>
      <c r="Q10" s="42"/>
      <c r="R10" s="42"/>
    </row>
    <row r="11" spans="1:18" ht="24" customHeight="1" outlineLevel="1">
      <c r="A11" s="50" t="s">
        <v>30</v>
      </c>
      <c r="B11" s="51"/>
      <c r="C11" s="375">
        <f>'Service Provider 1 '!G3</f>
        <v>0</v>
      </c>
      <c r="D11" s="376"/>
      <c r="E11" s="376"/>
      <c r="F11" s="377"/>
      <c r="G11" s="375">
        <f>'Service Provider 2'!G3</f>
        <v>0</v>
      </c>
      <c r="H11" s="376"/>
      <c r="I11" s="376"/>
      <c r="J11" s="377"/>
      <c r="K11" s="375">
        <f>'Service Provider 3'!G3</f>
        <v>0</v>
      </c>
      <c r="L11" s="376"/>
      <c r="M11" s="376"/>
      <c r="N11" s="377"/>
      <c r="O11" s="375">
        <f>'Service Provider 4'!G3</f>
        <v>0</v>
      </c>
      <c r="P11" s="376"/>
      <c r="Q11" s="376"/>
      <c r="R11" s="377"/>
    </row>
    <row r="12" spans="1:18" ht="20.100000000000001" customHeight="1" outlineLevel="1">
      <c r="A12" s="52" t="s">
        <v>31</v>
      </c>
      <c r="B12" s="53"/>
      <c r="C12" s="54"/>
      <c r="D12" s="42"/>
      <c r="E12" s="42"/>
      <c r="F12" s="42"/>
      <c r="G12" s="54"/>
      <c r="H12" s="42"/>
      <c r="I12" s="42"/>
      <c r="J12" s="42"/>
      <c r="K12" s="54"/>
      <c r="L12" s="42"/>
      <c r="M12" s="42"/>
      <c r="N12" s="42"/>
      <c r="O12" s="54"/>
      <c r="P12" s="42"/>
      <c r="Q12" s="42"/>
      <c r="R12" s="42"/>
    </row>
    <row r="13" spans="1:18" ht="18" customHeight="1" outlineLevel="1">
      <c r="A13" s="55" t="s">
        <v>32</v>
      </c>
      <c r="B13" s="56"/>
      <c r="C13" s="163" t="s">
        <v>72</v>
      </c>
      <c r="D13" s="164"/>
      <c r="E13" s="57"/>
      <c r="F13" s="57"/>
      <c r="G13" s="163" t="s">
        <v>72</v>
      </c>
      <c r="H13" s="164"/>
      <c r="I13" s="57"/>
      <c r="J13" s="57"/>
      <c r="K13" s="163" t="s">
        <v>72</v>
      </c>
      <c r="L13" s="164"/>
      <c r="M13" s="57"/>
      <c r="N13" s="57"/>
      <c r="O13" s="163" t="s">
        <v>72</v>
      </c>
      <c r="P13" s="164"/>
      <c r="Q13" s="57"/>
      <c r="R13" s="57"/>
    </row>
    <row r="14" spans="1:18" ht="18.75" customHeight="1" outlineLevel="1" thickBot="1">
      <c r="A14" s="55" t="s">
        <v>33</v>
      </c>
      <c r="B14" s="58"/>
      <c r="C14" s="165">
        <v>1.5</v>
      </c>
      <c r="D14" s="166"/>
      <c r="E14" s="57"/>
      <c r="F14" s="57"/>
      <c r="G14" s="165">
        <v>1.5</v>
      </c>
      <c r="H14" s="167"/>
      <c r="I14" s="57"/>
      <c r="J14" s="57"/>
      <c r="K14" s="165">
        <v>1.5</v>
      </c>
      <c r="L14" s="167"/>
      <c r="M14" s="57"/>
      <c r="N14" s="57"/>
      <c r="O14" s="165">
        <v>1.5</v>
      </c>
      <c r="P14" s="167"/>
      <c r="Q14" s="57"/>
      <c r="R14" s="57"/>
    </row>
    <row r="15" spans="1:18" ht="34.5" customHeight="1" outlineLevel="1">
      <c r="A15" s="59" t="s">
        <v>34</v>
      </c>
      <c r="B15" s="60" t="s">
        <v>35</v>
      </c>
      <c r="C15" s="168" t="s">
        <v>36</v>
      </c>
      <c r="D15" s="169" t="s">
        <v>37</v>
      </c>
      <c r="E15" s="61" t="s">
        <v>38</v>
      </c>
      <c r="F15" s="62" t="s">
        <v>39</v>
      </c>
      <c r="G15" s="168" t="s">
        <v>40</v>
      </c>
      <c r="H15" s="60" t="s">
        <v>37</v>
      </c>
      <c r="I15" s="63" t="s">
        <v>38</v>
      </c>
      <c r="J15" s="62" t="s">
        <v>39</v>
      </c>
      <c r="K15" s="168" t="s">
        <v>40</v>
      </c>
      <c r="L15" s="60" t="s">
        <v>37</v>
      </c>
      <c r="M15" s="63" t="s">
        <v>38</v>
      </c>
      <c r="N15" s="62" t="s">
        <v>39</v>
      </c>
      <c r="O15" s="168" t="s">
        <v>40</v>
      </c>
      <c r="P15" s="60" t="s">
        <v>37</v>
      </c>
      <c r="Q15" s="63" t="s">
        <v>38</v>
      </c>
      <c r="R15" s="62" t="s">
        <v>39</v>
      </c>
    </row>
    <row r="16" spans="1:18" s="69" customFormat="1" ht="20.100000000000001" customHeight="1">
      <c r="A16" s="64" t="s">
        <v>158</v>
      </c>
      <c r="B16" s="65">
        <v>100</v>
      </c>
      <c r="C16" s="170">
        <v>5</v>
      </c>
      <c r="D16" s="68">
        <f>$B$16*C16</f>
        <v>500</v>
      </c>
      <c r="E16" s="66">
        <f t="shared" ref="E16:E22" si="0">$C$14*C16</f>
        <v>7.5</v>
      </c>
      <c r="F16" s="67">
        <f>$B$16*E16</f>
        <v>750</v>
      </c>
      <c r="G16" s="170"/>
      <c r="H16" s="68">
        <f>$B$16*G16</f>
        <v>0</v>
      </c>
      <c r="I16" s="66">
        <f>$G$14*G16</f>
        <v>0</v>
      </c>
      <c r="J16" s="67">
        <f>$B$16*I16</f>
        <v>0</v>
      </c>
      <c r="K16" s="170"/>
      <c r="L16" s="68">
        <f>$B$16*K16</f>
        <v>0</v>
      </c>
      <c r="M16" s="66">
        <f>$G$14*K16</f>
        <v>0</v>
      </c>
      <c r="N16" s="67">
        <f>$B$16*M16</f>
        <v>0</v>
      </c>
      <c r="O16" s="170">
        <v>0</v>
      </c>
      <c r="P16" s="68">
        <f>$B$16*O16</f>
        <v>0</v>
      </c>
      <c r="Q16" s="66">
        <f>O16*O14</f>
        <v>0</v>
      </c>
      <c r="R16" s="67">
        <f>$B$16*Q16</f>
        <v>0</v>
      </c>
    </row>
    <row r="17" spans="1:18" s="69" customFormat="1" ht="20.100000000000001" customHeight="1">
      <c r="A17" s="64" t="s">
        <v>159</v>
      </c>
      <c r="B17" s="65"/>
      <c r="C17" s="170"/>
      <c r="D17" s="68">
        <f>$B$17*C17</f>
        <v>0</v>
      </c>
      <c r="E17" s="66">
        <f t="shared" si="0"/>
        <v>0</v>
      </c>
      <c r="F17" s="67">
        <f>$B$17*E17</f>
        <v>0</v>
      </c>
      <c r="G17" s="170"/>
      <c r="H17" s="68">
        <f>$B$17*G17</f>
        <v>0</v>
      </c>
      <c r="I17" s="66">
        <f t="shared" ref="I17:I22" si="1">$G$14*G17</f>
        <v>0</v>
      </c>
      <c r="J17" s="67">
        <f>$B$17*I17</f>
        <v>0</v>
      </c>
      <c r="K17" s="170"/>
      <c r="L17" s="68">
        <f>$B$17*K17</f>
        <v>0</v>
      </c>
      <c r="M17" s="66">
        <v>0</v>
      </c>
      <c r="N17" s="67">
        <f>$B$17*M17</f>
        <v>0</v>
      </c>
      <c r="O17" s="170">
        <v>0</v>
      </c>
      <c r="P17" s="68">
        <f>$B$17*O17</f>
        <v>0</v>
      </c>
      <c r="Q17" s="66">
        <v>0</v>
      </c>
      <c r="R17" s="67">
        <f>$B$17*Q17</f>
        <v>0</v>
      </c>
    </row>
    <row r="18" spans="1:18" s="69" customFormat="1" ht="20.100000000000001" customHeight="1">
      <c r="A18" s="64" t="s">
        <v>160</v>
      </c>
      <c r="B18" s="65"/>
      <c r="C18" s="170"/>
      <c r="D18" s="68">
        <f>$B$18*C18</f>
        <v>0</v>
      </c>
      <c r="E18" s="66">
        <f t="shared" si="0"/>
        <v>0</v>
      </c>
      <c r="F18" s="67">
        <f>$B$18*E18</f>
        <v>0</v>
      </c>
      <c r="G18" s="170"/>
      <c r="H18" s="68">
        <f>$B$18*G18</f>
        <v>0</v>
      </c>
      <c r="I18" s="66">
        <f t="shared" si="1"/>
        <v>0</v>
      </c>
      <c r="J18" s="67">
        <f>$B$18*I18</f>
        <v>0</v>
      </c>
      <c r="K18" s="170"/>
      <c r="L18" s="68">
        <f>$B$18*K18</f>
        <v>0</v>
      </c>
      <c r="M18" s="66">
        <v>0</v>
      </c>
      <c r="N18" s="67">
        <f>$B$18*M18</f>
        <v>0</v>
      </c>
      <c r="O18" s="170">
        <v>0</v>
      </c>
      <c r="P18" s="68">
        <f>$B$18*O18</f>
        <v>0</v>
      </c>
      <c r="Q18" s="66">
        <v>0</v>
      </c>
      <c r="R18" s="67">
        <f>$B$18*Q18</f>
        <v>0</v>
      </c>
    </row>
    <row r="19" spans="1:18" s="69" customFormat="1" ht="20.100000000000001" customHeight="1">
      <c r="A19" s="64"/>
      <c r="B19" s="65"/>
      <c r="C19" s="170"/>
      <c r="D19" s="68">
        <f>$B$19*C19</f>
        <v>0</v>
      </c>
      <c r="E19" s="66">
        <f t="shared" si="0"/>
        <v>0</v>
      </c>
      <c r="F19" s="67">
        <f>$B$19*E19</f>
        <v>0</v>
      </c>
      <c r="G19" s="170"/>
      <c r="H19" s="68">
        <f>$B$19*G19</f>
        <v>0</v>
      </c>
      <c r="I19" s="66">
        <f t="shared" si="1"/>
        <v>0</v>
      </c>
      <c r="J19" s="67">
        <f>$B$19*I19</f>
        <v>0</v>
      </c>
      <c r="K19" s="170"/>
      <c r="L19" s="68">
        <f>$B$19*K19</f>
        <v>0</v>
      </c>
      <c r="M19" s="66">
        <v>0</v>
      </c>
      <c r="N19" s="67">
        <f>$B$19*M19</f>
        <v>0</v>
      </c>
      <c r="O19" s="170"/>
      <c r="P19" s="68">
        <f>$B$19*O19</f>
        <v>0</v>
      </c>
      <c r="Q19" s="66">
        <v>0</v>
      </c>
      <c r="R19" s="67">
        <f>$B$19*Q19</f>
        <v>0</v>
      </c>
    </row>
    <row r="20" spans="1:18" s="69" customFormat="1" ht="20.100000000000001" customHeight="1">
      <c r="A20" s="64"/>
      <c r="B20" s="65"/>
      <c r="C20" s="170"/>
      <c r="D20" s="68">
        <f>$B$20*C20</f>
        <v>0</v>
      </c>
      <c r="E20" s="66">
        <f t="shared" si="0"/>
        <v>0</v>
      </c>
      <c r="F20" s="67">
        <f>$B$20*E20</f>
        <v>0</v>
      </c>
      <c r="G20" s="170"/>
      <c r="H20" s="68">
        <f>$B$19*G20</f>
        <v>0</v>
      </c>
      <c r="I20" s="66">
        <f t="shared" si="1"/>
        <v>0</v>
      </c>
      <c r="J20" s="67">
        <f>$B$20*I20</f>
        <v>0</v>
      </c>
      <c r="K20" s="170"/>
      <c r="L20" s="68">
        <f>$B$20*K20</f>
        <v>0</v>
      </c>
      <c r="M20" s="66">
        <v>0</v>
      </c>
      <c r="N20" s="67">
        <f>$B$20*M20</f>
        <v>0</v>
      </c>
      <c r="O20" s="170"/>
      <c r="P20" s="68">
        <f>$B$20*O20</f>
        <v>0</v>
      </c>
      <c r="Q20" s="66">
        <v>0</v>
      </c>
      <c r="R20" s="67">
        <f>$B$20*Q20</f>
        <v>0</v>
      </c>
    </row>
    <row r="21" spans="1:18" s="69" customFormat="1" ht="20.100000000000001" customHeight="1">
      <c r="A21" s="64"/>
      <c r="B21" s="65"/>
      <c r="C21" s="170"/>
      <c r="D21" s="68">
        <f>$B$21*C21</f>
        <v>0</v>
      </c>
      <c r="E21" s="66">
        <f t="shared" si="0"/>
        <v>0</v>
      </c>
      <c r="F21" s="67">
        <f>$B$21*E21</f>
        <v>0</v>
      </c>
      <c r="G21" s="170"/>
      <c r="H21" s="68">
        <f>$B$21*G21</f>
        <v>0</v>
      </c>
      <c r="I21" s="66">
        <f t="shared" si="1"/>
        <v>0</v>
      </c>
      <c r="J21" s="67">
        <f>$B$21*I21</f>
        <v>0</v>
      </c>
      <c r="K21" s="170"/>
      <c r="L21" s="68">
        <f>$B$21*K21</f>
        <v>0</v>
      </c>
      <c r="M21" s="66">
        <v>0</v>
      </c>
      <c r="N21" s="67">
        <f>$B$21*M21</f>
        <v>0</v>
      </c>
      <c r="O21" s="170"/>
      <c r="P21" s="68">
        <f>$B$21*O21</f>
        <v>0</v>
      </c>
      <c r="Q21" s="66">
        <v>0</v>
      </c>
      <c r="R21" s="67">
        <f>$B$21*Q21</f>
        <v>0</v>
      </c>
    </row>
    <row r="22" spans="1:18" s="69" customFormat="1" ht="20.100000000000001" customHeight="1" thickBot="1">
      <c r="A22" s="64"/>
      <c r="B22" s="65"/>
      <c r="C22" s="170"/>
      <c r="D22" s="68">
        <f>$B$22*C22</f>
        <v>0</v>
      </c>
      <c r="E22" s="66">
        <f t="shared" si="0"/>
        <v>0</v>
      </c>
      <c r="F22" s="67">
        <f>$B$22*E22</f>
        <v>0</v>
      </c>
      <c r="G22" s="170"/>
      <c r="H22" s="68">
        <f>$B$22*G22</f>
        <v>0</v>
      </c>
      <c r="I22" s="66">
        <f t="shared" si="1"/>
        <v>0</v>
      </c>
      <c r="J22" s="67">
        <f>$B$22*I22</f>
        <v>0</v>
      </c>
      <c r="K22" s="170"/>
      <c r="L22" s="68">
        <f>$B$22*K22</f>
        <v>0</v>
      </c>
      <c r="M22" s="66">
        <v>0</v>
      </c>
      <c r="N22" s="67">
        <f>$B$22*M22</f>
        <v>0</v>
      </c>
      <c r="O22" s="170"/>
      <c r="P22" s="68">
        <f>$B$22*O22</f>
        <v>0</v>
      </c>
      <c r="Q22" s="66">
        <v>0</v>
      </c>
      <c r="R22" s="67">
        <f>$B$22*Q22</f>
        <v>0</v>
      </c>
    </row>
    <row r="23" spans="1:18" ht="4.5" customHeight="1" thickBot="1">
      <c r="A23" s="70"/>
      <c r="B23" s="71"/>
      <c r="C23" s="72"/>
      <c r="D23" s="73"/>
      <c r="E23" s="73"/>
      <c r="F23" s="73"/>
      <c r="G23" s="72"/>
      <c r="H23" s="73"/>
      <c r="I23" s="73"/>
      <c r="J23" s="73"/>
      <c r="K23" s="72"/>
      <c r="L23" s="73"/>
      <c r="M23" s="73"/>
      <c r="N23" s="73"/>
      <c r="O23" s="72"/>
      <c r="P23" s="73"/>
      <c r="Q23" s="73"/>
      <c r="R23" s="73"/>
    </row>
    <row r="24" spans="1:18" ht="23.1" customHeight="1" thickTop="1" thickBot="1">
      <c r="A24" s="74"/>
      <c r="B24" s="71"/>
      <c r="C24" s="171"/>
      <c r="D24" s="172">
        <f>SUM(D16:D22)</f>
        <v>500</v>
      </c>
      <c r="E24" s="75"/>
      <c r="F24" s="172">
        <f>SUM(F16:F22)</f>
        <v>750</v>
      </c>
      <c r="G24" s="171"/>
      <c r="H24" s="172">
        <f>SUM(H16:H22)</f>
        <v>0</v>
      </c>
      <c r="I24" s="75"/>
      <c r="J24" s="172">
        <f>SUM(J16:J22)</f>
        <v>0</v>
      </c>
      <c r="K24" s="171"/>
      <c r="L24" s="172">
        <f>SUM(L16:L22)</f>
        <v>0</v>
      </c>
      <c r="M24" s="75"/>
      <c r="N24" s="172">
        <f>SUM(N16:N22)</f>
        <v>0</v>
      </c>
      <c r="O24" s="171"/>
      <c r="P24" s="172">
        <f>SUM(P16:P22)</f>
        <v>0</v>
      </c>
      <c r="Q24" s="75"/>
      <c r="R24" s="172">
        <f>SUM(R16:R22)</f>
        <v>0</v>
      </c>
    </row>
    <row r="25" spans="1:18" ht="6" customHeight="1" thickTop="1">
      <c r="A25" s="74"/>
      <c r="B25" s="71"/>
      <c r="C25" s="171"/>
      <c r="D25" s="76"/>
      <c r="E25" s="77"/>
      <c r="F25" s="78"/>
      <c r="G25" s="171"/>
      <c r="H25" s="76"/>
      <c r="I25" s="77"/>
      <c r="J25" s="78"/>
      <c r="K25" s="171"/>
      <c r="L25" s="76"/>
      <c r="M25" s="77"/>
      <c r="N25" s="78"/>
      <c r="O25" s="171"/>
      <c r="P25" s="76"/>
      <c r="Q25" s="77"/>
      <c r="R25" s="78"/>
    </row>
    <row r="26" spans="1:18" ht="8.25" customHeight="1" thickBot="1">
      <c r="A26" s="79"/>
      <c r="B26" s="80"/>
      <c r="C26" s="81"/>
      <c r="D26" s="82"/>
      <c r="E26" s="82"/>
      <c r="F26" s="82"/>
      <c r="G26" s="81"/>
      <c r="H26" s="82"/>
      <c r="I26" s="82"/>
      <c r="J26" s="82"/>
      <c r="K26" s="81"/>
      <c r="L26" s="82"/>
      <c r="M26" s="82"/>
      <c r="N26" s="82"/>
      <c r="O26" s="81"/>
      <c r="P26" s="82"/>
      <c r="Q26" s="82"/>
      <c r="R26" s="82"/>
    </row>
    <row r="27" spans="1:18" ht="29.1" customHeight="1" thickBot="1">
      <c r="A27" s="83" t="s">
        <v>41</v>
      </c>
      <c r="B27" s="84"/>
      <c r="C27" s="85" t="str">
        <f>C13</f>
        <v>USD</v>
      </c>
      <c r="D27" s="173">
        <f>D24</f>
        <v>500</v>
      </c>
      <c r="E27" s="85" t="s">
        <v>42</v>
      </c>
      <c r="F27" s="174">
        <f>IF(SUM(F24)=0,"NA",SUM(F24))</f>
        <v>750</v>
      </c>
      <c r="G27" s="85" t="str">
        <f>G13</f>
        <v>USD</v>
      </c>
      <c r="H27" s="173">
        <f>H24</f>
        <v>0</v>
      </c>
      <c r="I27" s="85" t="s">
        <v>42</v>
      </c>
      <c r="J27" s="174" t="str">
        <f>IF(SUM(J24)=0,"NA",SUM(J24))</f>
        <v>NA</v>
      </c>
      <c r="K27" s="85" t="str">
        <f>K13</f>
        <v>USD</v>
      </c>
      <c r="L27" s="173">
        <f>L24</f>
        <v>0</v>
      </c>
      <c r="M27" s="85" t="s">
        <v>42</v>
      </c>
      <c r="N27" s="174" t="str">
        <f>IF(SUM(N24)=0,"NA",SUM(N24))</f>
        <v>NA</v>
      </c>
      <c r="O27" s="85" t="str">
        <f>O13</f>
        <v>USD</v>
      </c>
      <c r="P27" s="173">
        <f>P24</f>
        <v>0</v>
      </c>
      <c r="Q27" s="85" t="s">
        <v>42</v>
      </c>
      <c r="R27" s="174" t="str">
        <f>IF(SUM(R24)=0,"NA",SUM(R24))</f>
        <v>NA</v>
      </c>
    </row>
    <row r="28" spans="1:18" ht="6" customHeight="1" thickBot="1">
      <c r="A28" s="86"/>
      <c r="B28" s="87"/>
      <c r="C28" s="175"/>
      <c r="D28" s="89"/>
      <c r="E28" s="88"/>
      <c r="F28" s="89"/>
      <c r="G28" s="175"/>
      <c r="H28" s="89"/>
      <c r="I28" s="88"/>
      <c r="J28" s="89"/>
      <c r="K28" s="175"/>
      <c r="L28" s="89"/>
      <c r="M28" s="88"/>
      <c r="N28" s="89"/>
      <c r="O28" s="175"/>
      <c r="P28" s="89"/>
      <c r="Q28" s="88"/>
      <c r="R28" s="89"/>
    </row>
    <row r="29" spans="1:18" ht="28.5" customHeight="1" thickTop="1" thickBot="1">
      <c r="A29" s="90" t="s">
        <v>43</v>
      </c>
      <c r="B29" s="87"/>
      <c r="C29" s="176"/>
      <c r="D29" s="89"/>
      <c r="E29" s="91" t="s">
        <v>44</v>
      </c>
      <c r="F29" s="177">
        <f>MIN($F$27,$J$27,$N$27,$R$27)</f>
        <v>750</v>
      </c>
      <c r="G29" s="176"/>
      <c r="H29" s="89"/>
      <c r="I29" s="91" t="s">
        <v>44</v>
      </c>
      <c r="J29" s="177">
        <f xml:space="preserve"> MIN($F$27,$J$27,$N$27,$R$27)</f>
        <v>750</v>
      </c>
      <c r="K29" s="176"/>
      <c r="L29" s="89"/>
      <c r="M29" s="91" t="s">
        <v>44</v>
      </c>
      <c r="N29" s="177">
        <f xml:space="preserve"> MIN($F$27,$J$27,$N$27,$R$27)</f>
        <v>750</v>
      </c>
      <c r="O29" s="176"/>
      <c r="P29" s="89"/>
      <c r="Q29" s="91" t="s">
        <v>44</v>
      </c>
      <c r="R29" s="177">
        <f xml:space="preserve"> MIN($F$27,$J$27,$N$27,$R$27)</f>
        <v>750</v>
      </c>
    </row>
    <row r="30" spans="1:18" ht="26.25" customHeight="1" thickBot="1">
      <c r="A30" s="90" t="s">
        <v>45</v>
      </c>
      <c r="B30" s="87"/>
      <c r="C30" s="176"/>
      <c r="D30" s="89"/>
      <c r="E30" s="92" t="s">
        <v>46</v>
      </c>
      <c r="F30" s="178">
        <f>IF(F27="NA",0,IF(F27=F29,30,(F29/F27)*30))</f>
        <v>30</v>
      </c>
      <c r="G30" s="176"/>
      <c r="H30" s="89"/>
      <c r="I30" s="92" t="s">
        <v>46</v>
      </c>
      <c r="J30" s="178">
        <f>IF(J27="NA",0, IF(J27=J29,30,(J29/J27)*30))</f>
        <v>0</v>
      </c>
      <c r="K30" s="176"/>
      <c r="L30" s="89"/>
      <c r="M30" s="92" t="s">
        <v>46</v>
      </c>
      <c r="N30" s="178">
        <f>IF(N27="NA",0,IF(N27=N29,30,(N29/N27)*30))</f>
        <v>0</v>
      </c>
      <c r="O30" s="176"/>
      <c r="P30" s="89"/>
      <c r="Q30" s="92" t="s">
        <v>46</v>
      </c>
      <c r="R30" s="178">
        <f>IF(R27="NA",0,IF(R27=R29,30,(R29/R27)*30))</f>
        <v>0</v>
      </c>
    </row>
    <row r="31" spans="1:18" ht="15.95" customHeight="1">
      <c r="A31" s="93"/>
      <c r="B31" s="93"/>
      <c r="C31" s="93"/>
      <c r="D31" s="93"/>
      <c r="E31" s="93"/>
      <c r="F31" s="33"/>
      <c r="G31" s="93"/>
      <c r="H31" s="93"/>
      <c r="I31" s="93"/>
      <c r="J31" s="33"/>
      <c r="K31" s="93"/>
      <c r="L31" s="93"/>
      <c r="M31" s="93"/>
      <c r="N31" s="123"/>
      <c r="O31" s="93"/>
      <c r="P31" s="93"/>
      <c r="Q31" s="93"/>
      <c r="R31" s="123"/>
    </row>
    <row r="32" spans="1:18" ht="60" customHeight="1">
      <c r="A32" s="94" t="s">
        <v>47</v>
      </c>
      <c r="B32" s="42"/>
      <c r="C32" s="378"/>
      <c r="D32" s="379"/>
      <c r="E32" s="379"/>
      <c r="F32" s="380"/>
      <c r="G32" s="381"/>
      <c r="H32" s="382"/>
      <c r="I32" s="382"/>
      <c r="J32" s="383"/>
      <c r="K32" s="381"/>
      <c r="L32" s="382"/>
      <c r="M32" s="382"/>
      <c r="N32" s="383"/>
      <c r="O32" s="381"/>
      <c r="P32" s="382"/>
      <c r="Q32" s="382"/>
      <c r="R32" s="383"/>
    </row>
    <row r="33" spans="1:18" ht="30" customHeight="1">
      <c r="A33" s="94" t="s">
        <v>48</v>
      </c>
      <c r="B33" s="42"/>
      <c r="C33" s="384"/>
      <c r="D33" s="379"/>
      <c r="E33" s="379"/>
      <c r="F33" s="380"/>
      <c r="G33" s="384"/>
      <c r="H33" s="379"/>
      <c r="I33" s="379"/>
      <c r="J33" s="380"/>
      <c r="K33" s="384"/>
      <c r="L33" s="379"/>
      <c r="M33" s="379"/>
      <c r="N33" s="380"/>
      <c r="O33" s="384"/>
      <c r="P33" s="379"/>
      <c r="Q33" s="379"/>
      <c r="R33" s="380"/>
    </row>
    <row r="34" spans="1:18" ht="36" customHeight="1">
      <c r="A34" s="94" t="s">
        <v>49</v>
      </c>
      <c r="B34" s="42"/>
      <c r="C34" s="378"/>
      <c r="D34" s="379"/>
      <c r="E34" s="379"/>
      <c r="F34" s="380"/>
      <c r="G34" s="381"/>
      <c r="H34" s="382"/>
      <c r="I34" s="382"/>
      <c r="J34" s="383"/>
      <c r="K34" s="378"/>
      <c r="L34" s="379"/>
      <c r="M34" s="379"/>
      <c r="N34" s="380"/>
      <c r="O34" s="378"/>
      <c r="P34" s="379"/>
      <c r="Q34" s="379"/>
      <c r="R34" s="380"/>
    </row>
    <row r="35" spans="1:18" ht="100.5" customHeight="1">
      <c r="A35" s="95" t="s">
        <v>50</v>
      </c>
      <c r="B35" s="42"/>
      <c r="C35" s="381"/>
      <c r="D35" s="382"/>
      <c r="E35" s="382"/>
      <c r="F35" s="383"/>
      <c r="G35" s="381"/>
      <c r="H35" s="382"/>
      <c r="I35" s="382"/>
      <c r="J35" s="383"/>
      <c r="K35" s="381"/>
      <c r="L35" s="382"/>
      <c r="M35" s="382"/>
      <c r="N35" s="383"/>
      <c r="O35" s="381"/>
      <c r="P35" s="382"/>
      <c r="Q35" s="382"/>
      <c r="R35" s="383"/>
    </row>
    <row r="36" spans="1:18" ht="12" customHeight="1">
      <c r="A36" s="42"/>
      <c r="B36" s="42"/>
      <c r="C36" s="42"/>
      <c r="D36" s="42"/>
      <c r="E36" s="42"/>
      <c r="F36" s="42"/>
      <c r="G36" s="42"/>
      <c r="H36" s="42"/>
      <c r="I36" s="42"/>
      <c r="J36" s="42"/>
      <c r="K36" s="42"/>
      <c r="L36" s="42"/>
      <c r="M36" s="42"/>
      <c r="N36" s="42"/>
      <c r="O36" s="42"/>
      <c r="P36" s="42"/>
      <c r="Q36" s="42"/>
      <c r="R36" s="42"/>
    </row>
    <row r="37" spans="1:18" ht="18" customHeight="1">
      <c r="A37" s="33"/>
      <c r="B37" s="33"/>
      <c r="C37" s="33"/>
      <c r="D37" s="33"/>
      <c r="E37" s="33"/>
      <c r="F37" s="33"/>
      <c r="G37" s="33"/>
      <c r="H37" s="33"/>
      <c r="I37" s="33"/>
      <c r="J37" s="96" t="s">
        <v>51</v>
      </c>
      <c r="K37" s="33"/>
      <c r="L37" s="33"/>
      <c r="N37" s="162"/>
      <c r="O37" s="33"/>
      <c r="P37" s="33"/>
      <c r="R37" s="162"/>
    </row>
    <row r="38" spans="1:18" ht="41.1" customHeight="1">
      <c r="A38" s="97" t="s">
        <v>52</v>
      </c>
      <c r="B38" s="386"/>
      <c r="C38" s="386"/>
      <c r="D38" s="386"/>
      <c r="E38" s="386"/>
      <c r="F38" s="386"/>
      <c r="G38" s="386"/>
      <c r="H38" s="386"/>
      <c r="I38" s="33"/>
      <c r="J38" s="33"/>
      <c r="K38" s="33"/>
      <c r="L38" s="33"/>
      <c r="M38" s="98"/>
      <c r="N38" s="33"/>
      <c r="O38" s="33"/>
      <c r="P38" s="33"/>
      <c r="Q38" s="98"/>
      <c r="R38" s="33"/>
    </row>
    <row r="39" spans="1:18" ht="15.75">
      <c r="A39" s="33"/>
      <c r="B39" s="42"/>
      <c r="C39" s="42"/>
      <c r="D39" s="42"/>
      <c r="E39" s="42"/>
      <c r="F39" s="42"/>
      <c r="G39" s="99"/>
      <c r="H39" s="99"/>
      <c r="I39" s="100"/>
      <c r="J39" s="100" t="s">
        <v>7</v>
      </c>
      <c r="K39" s="39"/>
      <c r="L39" s="101"/>
      <c r="M39" s="387"/>
      <c r="N39" s="388"/>
      <c r="O39" s="39"/>
      <c r="P39" s="101"/>
      <c r="Q39" s="387"/>
      <c r="R39" s="388"/>
    </row>
    <row r="40" spans="1:18">
      <c r="A40" s="33"/>
      <c r="B40" s="33"/>
      <c r="C40" s="33"/>
      <c r="D40" s="33"/>
      <c r="E40" s="33"/>
      <c r="F40" s="33"/>
      <c r="G40" s="33"/>
      <c r="H40" s="33"/>
      <c r="I40" s="33"/>
      <c r="J40" s="33"/>
      <c r="K40" s="33"/>
      <c r="L40" s="33"/>
      <c r="M40" s="102"/>
      <c r="O40" s="33"/>
      <c r="P40" s="33"/>
      <c r="Q40" s="102"/>
    </row>
    <row r="41" spans="1:18" ht="15.75">
      <c r="A41" s="97" t="s">
        <v>53</v>
      </c>
      <c r="B41" s="389"/>
      <c r="C41" s="389"/>
      <c r="D41" s="389"/>
      <c r="E41" s="389"/>
      <c r="F41" s="389"/>
      <c r="G41" s="389"/>
      <c r="H41" s="389"/>
      <c r="I41" s="48"/>
      <c r="J41" s="40"/>
      <c r="K41" s="40"/>
      <c r="L41" s="40"/>
      <c r="M41" s="40"/>
      <c r="N41" s="40"/>
      <c r="O41" s="40"/>
      <c r="P41" s="40"/>
      <c r="Q41" s="40"/>
      <c r="R41" s="40"/>
    </row>
    <row r="42" spans="1:18" ht="15.75">
      <c r="A42" s="103"/>
      <c r="B42" s="104"/>
      <c r="C42" s="104"/>
      <c r="D42" s="104"/>
      <c r="E42" s="104"/>
      <c r="F42" s="104"/>
      <c r="G42" s="104"/>
      <c r="H42" s="104"/>
      <c r="I42" s="48"/>
      <c r="J42" s="98" t="s">
        <v>54</v>
      </c>
      <c r="K42" s="33"/>
      <c r="L42" s="98"/>
      <c r="M42" s="390"/>
      <c r="N42" s="388"/>
      <c r="O42" s="33"/>
      <c r="P42" s="98"/>
      <c r="Q42" s="390"/>
      <c r="R42" s="388"/>
    </row>
    <row r="43" spans="1:18" ht="15.75" customHeight="1">
      <c r="A43" s="33"/>
      <c r="B43" s="385"/>
      <c r="C43" s="385"/>
      <c r="D43" s="385"/>
      <c r="E43" s="385"/>
      <c r="F43" s="385"/>
      <c r="G43" s="385"/>
      <c r="H43" s="385"/>
      <c r="I43" s="33"/>
      <c r="J43" s="40"/>
      <c r="K43" s="40"/>
      <c r="L43" s="40"/>
      <c r="M43" s="105"/>
      <c r="O43" s="40"/>
      <c r="P43" s="40"/>
      <c r="Q43" s="105"/>
    </row>
    <row r="44" spans="1:18" ht="15.75" customHeight="1">
      <c r="A44" s="33"/>
      <c r="B44" s="104"/>
      <c r="C44" s="104"/>
      <c r="D44" s="104"/>
      <c r="E44" s="104"/>
      <c r="F44" s="104"/>
      <c r="G44" s="104"/>
      <c r="H44" s="104"/>
      <c r="I44" s="33"/>
      <c r="J44" s="40"/>
      <c r="K44" s="40"/>
      <c r="L44" s="40"/>
      <c r="M44" s="40"/>
      <c r="N44" s="106"/>
      <c r="O44" s="40"/>
      <c r="P44" s="40"/>
      <c r="Q44" s="40"/>
      <c r="R44" s="106"/>
    </row>
    <row r="45" spans="1:18" ht="15.75" customHeight="1">
      <c r="A45" s="33"/>
      <c r="B45" s="385"/>
      <c r="C45" s="385"/>
      <c r="D45" s="385"/>
      <c r="E45" s="385"/>
      <c r="F45" s="385"/>
      <c r="G45" s="385"/>
      <c r="H45" s="385"/>
      <c r="I45" s="33"/>
      <c r="J45" s="40"/>
      <c r="K45" s="40"/>
      <c r="L45" s="40"/>
      <c r="M45" s="40"/>
      <c r="N45" s="106"/>
      <c r="O45" s="40"/>
      <c r="P45" s="40"/>
      <c r="Q45" s="40"/>
      <c r="R45" s="106"/>
    </row>
    <row r="46" spans="1:18" ht="30" customHeight="1">
      <c r="A46" s="107"/>
      <c r="B46" s="108"/>
      <c r="C46" s="108"/>
      <c r="D46" s="108"/>
      <c r="E46" s="108"/>
      <c r="F46" s="108"/>
      <c r="G46" s="108"/>
      <c r="H46" s="108"/>
      <c r="I46" s="107"/>
      <c r="J46" s="107"/>
      <c r="K46" s="107"/>
      <c r="L46" s="107"/>
      <c r="M46" s="107"/>
      <c r="N46" s="107"/>
      <c r="O46" s="107"/>
      <c r="P46" s="107"/>
      <c r="Q46" s="107"/>
      <c r="R46" s="107"/>
    </row>
    <row r="47" spans="1:18">
      <c r="A47" s="40"/>
      <c r="B47" s="40"/>
      <c r="C47" s="40"/>
      <c r="D47" s="40"/>
      <c r="E47" s="40"/>
      <c r="F47" s="40"/>
      <c r="G47" s="40"/>
      <c r="H47" s="40"/>
      <c r="I47" s="40"/>
      <c r="J47" s="40"/>
      <c r="K47" s="40"/>
      <c r="L47" s="109"/>
      <c r="M47" s="40"/>
      <c r="N47" s="40"/>
      <c r="O47" s="40"/>
      <c r="P47" s="109"/>
      <c r="Q47" s="40"/>
      <c r="R47" s="40"/>
    </row>
    <row r="48" spans="1:18">
      <c r="L48" s="110"/>
      <c r="P48" s="110"/>
    </row>
    <row r="49" spans="12:16">
      <c r="L49" s="110"/>
      <c r="P49" s="110"/>
    </row>
    <row r="50" spans="12:16">
      <c r="L50" s="110"/>
      <c r="P50" s="110"/>
    </row>
    <row r="51" spans="12:16">
      <c r="L51" s="110"/>
      <c r="P51" s="110"/>
    </row>
    <row r="52" spans="12:16">
      <c r="L52" s="110"/>
      <c r="P52" s="110"/>
    </row>
    <row r="53" spans="12:16">
      <c r="L53" s="110"/>
      <c r="P53" s="110"/>
    </row>
    <row r="54" spans="12:16">
      <c r="L54" s="110"/>
      <c r="P54" s="110"/>
    </row>
    <row r="55" spans="12:16">
      <c r="L55" s="110"/>
      <c r="P55" s="110"/>
    </row>
    <row r="56" spans="12:16">
      <c r="L56" s="110"/>
      <c r="P56" s="110"/>
    </row>
    <row r="57" spans="12:16">
      <c r="L57" s="110"/>
      <c r="P57" s="110"/>
    </row>
    <row r="58" spans="12:16">
      <c r="L58" s="110"/>
      <c r="P58" s="110"/>
    </row>
    <row r="59" spans="12:16">
      <c r="L59" s="110"/>
      <c r="P59" s="110"/>
    </row>
    <row r="60" spans="12:16">
      <c r="L60" s="110"/>
      <c r="P60" s="110"/>
    </row>
    <row r="61" spans="12:16">
      <c r="L61" s="110"/>
      <c r="P61" s="110"/>
    </row>
    <row r="62" spans="12:16">
      <c r="L62" s="110"/>
      <c r="P62" s="110"/>
    </row>
    <row r="63" spans="12:16">
      <c r="L63" s="110"/>
      <c r="P63" s="110"/>
    </row>
    <row r="64" spans="12:16">
      <c r="L64" s="110"/>
      <c r="P64" s="110"/>
    </row>
    <row r="65" spans="12:16">
      <c r="L65" s="110"/>
      <c r="P65" s="110"/>
    </row>
    <row r="66" spans="12:16">
      <c r="L66" s="110"/>
      <c r="P66" s="110"/>
    </row>
    <row r="67" spans="12:16">
      <c r="L67" s="110"/>
      <c r="P67" s="110"/>
    </row>
    <row r="68" spans="12:16">
      <c r="L68" s="110"/>
      <c r="P68" s="110"/>
    </row>
    <row r="69" spans="12:16">
      <c r="L69" s="110"/>
      <c r="P69" s="110"/>
    </row>
    <row r="70" spans="12:16">
      <c r="L70" s="110"/>
      <c r="P70" s="110"/>
    </row>
    <row r="71" spans="12:16">
      <c r="L71" s="110"/>
      <c r="P71" s="110"/>
    </row>
    <row r="72" spans="12:16">
      <c r="L72" s="110"/>
      <c r="P72" s="110"/>
    </row>
    <row r="73" spans="12:16">
      <c r="L73" s="110"/>
      <c r="P73" s="110"/>
    </row>
    <row r="74" spans="12:16">
      <c r="L74" s="110"/>
      <c r="P74" s="110"/>
    </row>
    <row r="75" spans="12:16">
      <c r="L75" s="110"/>
      <c r="P75" s="110"/>
    </row>
    <row r="76" spans="12:16">
      <c r="L76" s="110"/>
      <c r="P76" s="110"/>
    </row>
    <row r="77" spans="12:16">
      <c r="L77" s="110"/>
      <c r="P77" s="110"/>
    </row>
    <row r="78" spans="12:16">
      <c r="L78" s="110"/>
      <c r="P78" s="110"/>
    </row>
    <row r="79" spans="12:16">
      <c r="L79" s="110"/>
      <c r="P79" s="110"/>
    </row>
    <row r="80" spans="12:16">
      <c r="L80" s="110"/>
      <c r="P80" s="110"/>
    </row>
    <row r="81" spans="12:16">
      <c r="L81" s="110"/>
      <c r="P81" s="110"/>
    </row>
    <row r="82" spans="12:16">
      <c r="L82" s="110"/>
      <c r="P82" s="110"/>
    </row>
    <row r="83" spans="12:16">
      <c r="L83" s="110"/>
      <c r="P83" s="110"/>
    </row>
    <row r="84" spans="12:16">
      <c r="L84" s="110"/>
      <c r="P84" s="110"/>
    </row>
    <row r="85" spans="12:16">
      <c r="L85" s="110"/>
      <c r="P85" s="110"/>
    </row>
  </sheetData>
  <mergeCells count="30">
    <mergeCell ref="Q42:R42"/>
    <mergeCell ref="O32:R32"/>
    <mergeCell ref="O33:R33"/>
    <mergeCell ref="O34:R34"/>
    <mergeCell ref="O35:R35"/>
    <mergeCell ref="Q39:R39"/>
    <mergeCell ref="C35:F35"/>
    <mergeCell ref="G35:J35"/>
    <mergeCell ref="K35:N35"/>
    <mergeCell ref="B45:H45"/>
    <mergeCell ref="B38:H38"/>
    <mergeCell ref="M39:N39"/>
    <mergeCell ref="B41:H41"/>
    <mergeCell ref="M42:N42"/>
    <mergeCell ref="B43:H43"/>
    <mergeCell ref="C34:F34"/>
    <mergeCell ref="G34:J34"/>
    <mergeCell ref="K34:N34"/>
    <mergeCell ref="C32:F32"/>
    <mergeCell ref="G32:J32"/>
    <mergeCell ref="K32:N32"/>
    <mergeCell ref="C33:F33"/>
    <mergeCell ref="G33:J33"/>
    <mergeCell ref="K33:N33"/>
    <mergeCell ref="Q7:R7"/>
    <mergeCell ref="Q9:R9"/>
    <mergeCell ref="C11:F11"/>
    <mergeCell ref="G11:J11"/>
    <mergeCell ref="K11:N11"/>
    <mergeCell ref="O11:R11"/>
  </mergeCells>
  <pageMargins left="0.51181102362204722" right="0.51181102362204722" top="0.74803149606299213" bottom="0.74803149606299213" header="0.31496062992125984" footer="0.31496062992125984"/>
  <pageSetup paperSize="9" scale="3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DD13A7782DF49428C226BBD8F615CBF" ma:contentTypeVersion="14" ma:contentTypeDescription="Crear nuevo documento." ma:contentTypeScope="" ma:versionID="526a7d09692a85e55cfe48a589d8b629">
  <xsd:schema xmlns:xsd="http://www.w3.org/2001/XMLSchema" xmlns:xs="http://www.w3.org/2001/XMLSchema" xmlns:p="http://schemas.microsoft.com/office/2006/metadata/properties" xmlns:ns2="3ebc634f-0d31-4b6e-8c45-13e3c666d564" xmlns:ns3="8d03c097-bb65-46e9-947a-e0de86cf263c" targetNamespace="http://schemas.microsoft.com/office/2006/metadata/properties" ma:root="true" ma:fieldsID="e00d3d7158854a1ae078f51d4d879253" ns2:_="" ns3:_="">
    <xsd:import namespace="3ebc634f-0d31-4b6e-8c45-13e3c666d564"/>
    <xsd:import namespace="8d03c097-bb65-46e9-947a-e0de86cf263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_Flow_SignoffStatus"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c634f-0d31-4b6e-8c45-13e3c666d56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_Flow_SignoffStatus" ma:index="17" nillable="true" ma:displayName="Sign-off status" ma:internalName="Sign_x002d_off_x0020_status">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d03c097-bb65-46e9-947a-e0de86cf263c"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3ebc634f-0d31-4b6e-8c45-13e3c666d564" xsi:nil="true"/>
    <SharedWithUsers xmlns="8d03c097-bb65-46e9-947a-e0de86cf263c">
      <UserInfo>
        <DisplayName/>
        <AccountId xsi:nil="true"/>
        <AccountType/>
      </UserInfo>
    </SharedWithUsers>
  </documentManagement>
</p:properties>
</file>

<file path=customXml/itemProps1.xml><?xml version="1.0" encoding="utf-8"?>
<ds:datastoreItem xmlns:ds="http://schemas.openxmlformats.org/officeDocument/2006/customXml" ds:itemID="{1BD89E20-C98F-4A49-BC92-D6E3CC34AE01}"/>
</file>

<file path=customXml/itemProps2.xml><?xml version="1.0" encoding="utf-8"?>
<ds:datastoreItem xmlns:ds="http://schemas.openxmlformats.org/officeDocument/2006/customXml" ds:itemID="{B2B1B64A-0794-42C2-B482-00B85D657C5C}"/>
</file>

<file path=customXml/itemProps3.xml><?xml version="1.0" encoding="utf-8"?>
<ds:datastoreItem xmlns:ds="http://schemas.openxmlformats.org/officeDocument/2006/customXml" ds:itemID="{6AF740E0-2C6C-434A-9AB1-A098524D08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Synthesis</vt:lpstr>
      <vt:lpstr>Service Provider 1 </vt:lpstr>
      <vt:lpstr>Techincal rating (2)</vt:lpstr>
      <vt:lpstr>Service Provider 2</vt:lpstr>
      <vt:lpstr>Service Provider 3</vt:lpstr>
      <vt:lpstr>Service Provider 4</vt:lpstr>
      <vt:lpstr>Finance validation</vt:lpstr>
      <vt:lpstr>CBA</vt:lpstr>
      <vt:lpstr>CBA!Print_Area</vt:lpstr>
    </vt:vector>
  </TitlesOfParts>
  <Company>Framework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Claus Darmstadt</dc:creator>
  <cp:lastModifiedBy>Claire Durham</cp:lastModifiedBy>
  <cp:lastPrinted>2019-11-05T15:33:56Z</cp:lastPrinted>
  <dcterms:created xsi:type="dcterms:W3CDTF">2007-05-18T19:59:04Z</dcterms:created>
  <dcterms:modified xsi:type="dcterms:W3CDTF">2019-11-20T13:57:33Z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0x010100DDD13A7782DF49428C226BBD8F615CBF</vt:lpwstr>
  </property>
  <property fmtid="{D5CDD505-2E9C-101B-9397-08002B2CF9AE}" pid="3" name="Order">
    <vt:r8>12100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ies>
</file>