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/>
  <mc:AlternateContent xmlns:mc="http://schemas.openxmlformats.org/markup-compatibility/2006">
    <mc:Choice Requires="x15">
      <x15ac:absPath xmlns:x15ac="http://schemas.microsoft.com/office/spreadsheetml/2010/11/ac" url="https://ifrcorg.sharepoint.com/sites/EuropeHDCCTeam/Shared Documents/3.5 Shelter/3.5.03_Resources/Rental Assistance SoPs/Part2-StepsinProgramme/2 Design and Planning/2.1.1 - 2.1.3 Overall Programme Design/Tools and Examples/"/>
    </mc:Choice>
  </mc:AlternateContent>
  <xr:revisionPtr revIDLastSave="14" documentId="8_{D097C9FC-93CA-4355-9BBE-C39F6AD971F3}" xr6:coauthVersionLast="47" xr6:coauthVersionMax="47" xr10:uidLastSave="{71BB3FB3-B576-4705-89DC-E5DBE8F7E6BE}"/>
  <bookViews>
    <workbookView xWindow="28680" yWindow="-120" windowWidth="29040" windowHeight="15840" firstSheet="1" activeTab="1" xr2:uid="{00000000-000D-0000-FFFF-FFFF00000000}"/>
  </bookViews>
  <sheets>
    <sheet name="1. BUDGET-1" sheetId="9" state="hidden" r:id="rId1"/>
    <sheet name="1.Budget Summary" sheetId="15" r:id="rId2"/>
    <sheet name="2. Justification" sheetId="3" r:id="rId3"/>
  </sheets>
  <definedNames>
    <definedName name="_xlnm._FilterDatabase" localSheetId="1" hidden="1">'1.Budget Summary'!$A$6:$F$28</definedName>
    <definedName name="_xlnm.Print_Area" localSheetId="0">'1. BUDGET-1'!$A$1:$F$123</definedName>
    <definedName name="_xlnm.Print_Titles" localSheetId="2">'2. Justification'!$1:$3</definedName>
  </definedNames>
  <calcPr calcId="191028" iterateDelta="0"/>
  <customWorkbookViews>
    <customWorkbookView name="Agneta Lindqvist - Personal View" guid="{913EDF2B-D796-4451-9DB9-A902841B443B}" mergeInterval="0" personalView="1" maximized="1" windowWidth="1020" windowHeight="577" activeSheetId="1"/>
    <customWorkbookView name="florean - Personal View" guid="{F1BDF3DC-3A5A-4306-8C8E-CE2E405ED839}" mergeInterval="0" personalView="1" maximized="1" windowWidth="835" windowHeight="367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5" l="1"/>
  <c r="F38" i="15"/>
  <c r="F40" i="15" s="1"/>
  <c r="J41" i="15" l="1"/>
  <c r="F41" i="15"/>
  <c r="F42" i="15" s="1"/>
  <c r="F31" i="15"/>
  <c r="F32" i="15"/>
  <c r="F33" i="15"/>
  <c r="F34" i="15"/>
  <c r="F35" i="15"/>
  <c r="F30" i="15"/>
  <c r="F36" i="15" s="1"/>
  <c r="F22" i="15"/>
  <c r="F23" i="15"/>
  <c r="F24" i="15"/>
  <c r="F25" i="15"/>
  <c r="F26" i="15"/>
  <c r="F27" i="15"/>
  <c r="F21" i="15"/>
  <c r="F20" i="15"/>
  <c r="F28" i="15" s="1"/>
  <c r="F17" i="15"/>
  <c r="F16" i="15"/>
  <c r="F9" i="15"/>
  <c r="F10" i="15"/>
  <c r="F12" i="15"/>
  <c r="F11" i="15"/>
  <c r="F13" i="15"/>
  <c r="F8" i="15"/>
  <c r="D25" i="9"/>
  <c r="F25" i="9" s="1"/>
  <c r="F110" i="9"/>
  <c r="F112" i="9"/>
  <c r="F74" i="9"/>
  <c r="D75" i="9"/>
  <c r="F75" i="9" s="1"/>
  <c r="D77" i="9"/>
  <c r="F77" i="9"/>
  <c r="D79" i="9"/>
  <c r="F79" i="9" s="1"/>
  <c r="F80" i="9"/>
  <c r="F81" i="9"/>
  <c r="D82" i="9"/>
  <c r="F82" i="9" s="1"/>
  <c r="D83" i="9"/>
  <c r="F83" i="9"/>
  <c r="F85" i="9"/>
  <c r="F89" i="9"/>
  <c r="F90" i="9"/>
  <c r="F94" i="9"/>
  <c r="F96" i="9"/>
  <c r="F97" i="9"/>
  <c r="F98" i="9"/>
  <c r="D99" i="9"/>
  <c r="F99" i="9" s="1"/>
  <c r="D101" i="9"/>
  <c r="F101" i="9"/>
  <c r="F103" i="9"/>
  <c r="F62" i="9"/>
  <c r="D64" i="9"/>
  <c r="F64" i="9"/>
  <c r="F68" i="9"/>
  <c r="F32" i="9"/>
  <c r="F35" i="9" s="1"/>
  <c r="F10" i="9"/>
  <c r="F12" i="9"/>
  <c r="F13" i="9"/>
  <c r="F14" i="9"/>
  <c r="F15" i="9"/>
  <c r="D21" i="9"/>
  <c r="F21" i="9" s="1"/>
  <c r="D55" i="9"/>
  <c r="F55" i="9"/>
  <c r="D57" i="9"/>
  <c r="F57" i="9" s="1"/>
  <c r="D59" i="9"/>
  <c r="F59" i="9"/>
  <c r="D39" i="9"/>
  <c r="F39" i="9" s="1"/>
  <c r="D43" i="9"/>
  <c r="F43" i="9"/>
  <c r="D46" i="9"/>
  <c r="F46" i="9"/>
  <c r="D48" i="9"/>
  <c r="F48" i="9"/>
  <c r="D50" i="9"/>
  <c r="F50" i="9" s="1"/>
  <c r="F6" i="9"/>
  <c r="F7" i="9"/>
  <c r="D23" i="9"/>
  <c r="F23" i="9"/>
  <c r="D27" i="9"/>
  <c r="F27" i="9"/>
  <c r="F52" i="9" l="1"/>
  <c r="F108" i="9"/>
  <c r="F29" i="9"/>
  <c r="F14" i="15"/>
  <c r="F18" i="15"/>
  <c r="F43" i="15"/>
  <c r="F71" i="9"/>
  <c r="F113" i="9" l="1"/>
  <c r="F114" i="9" s="1"/>
  <c r="F115" i="9" l="1"/>
  <c r="F117" i="9" s="1"/>
  <c r="F119" i="9" l="1"/>
  <c r="F121" i="9" s="1"/>
</calcChain>
</file>

<file path=xl/sharedStrings.xml><?xml version="1.0" encoding="utf-8"?>
<sst xmlns="http://schemas.openxmlformats.org/spreadsheetml/2006/main" count="274" uniqueCount="192">
  <si>
    <t>Costs</t>
  </si>
  <si>
    <r>
      <t xml:space="preserve">Unit </t>
    </r>
    <r>
      <rPr>
        <b/>
        <vertAlign val="superscript"/>
        <sz val="10"/>
        <rFont val="Arial"/>
        <family val="2"/>
      </rPr>
      <t>13</t>
    </r>
  </si>
  <si>
    <t># of units</t>
  </si>
  <si>
    <t>Unit value
(in EUR)</t>
  </si>
  <si>
    <r>
      <t>Total Cost
(in EUR)</t>
    </r>
    <r>
      <rPr>
        <b/>
        <vertAlign val="superscript"/>
        <sz val="10"/>
        <rFont val="Arial"/>
        <family val="2"/>
      </rPr>
      <t>3</t>
    </r>
  </si>
  <si>
    <t>1. Human Resources</t>
  </si>
  <si>
    <r>
      <t>1.1 Salaries (gross salaries including social security charges and other related costs, local staff)</t>
    </r>
    <r>
      <rPr>
        <b/>
        <vertAlign val="superscript"/>
        <sz val="10"/>
        <rFont val="Arial"/>
        <family val="2"/>
      </rPr>
      <t>4</t>
    </r>
  </si>
  <si>
    <t xml:space="preserve">   1.1.1 Technical</t>
  </si>
  <si>
    <t>Per month</t>
  </si>
  <si>
    <t>BC/BE Senior Officer (per country)</t>
  </si>
  <si>
    <t>BC/BE  Officer (per country)</t>
  </si>
  <si>
    <t xml:space="preserve">DRC MALI BC/BE  Officer </t>
  </si>
  <si>
    <t xml:space="preserve">   1.1.2 Administrative/ support staff</t>
  </si>
  <si>
    <t>West Africa Regional  BC/BE Officer support staff x 2</t>
  </si>
  <si>
    <t>1.2 Salaries (gross salaries including social security
charges and other related costs, expat/int. staff)</t>
  </si>
  <si>
    <t>West Africa Regional PMER and Reporting  delegate</t>
  </si>
  <si>
    <t>West Africa Regional Financial  delegate</t>
  </si>
  <si>
    <t xml:space="preserve">West Africa Regional Roaming Delegate Regional Beneficiary Communication Ebola Preparedness Program (EPP) - English </t>
  </si>
  <si>
    <t>West Africa Regional Roaming Delegate  Regional Beneficiary Communication Ebola Preparedness Program (EPP) - French</t>
  </si>
  <si>
    <t xml:space="preserve">SRC staff payment Delegate </t>
  </si>
  <si>
    <t>lumpsum</t>
  </si>
  <si>
    <t>DRC Program delegate in Mali (DRC contribution) NOT INCLUDED IN FINAL TOTAL</t>
  </si>
  <si>
    <t>DRC MALI 50% salary contribution to 01 local finance staf</t>
  </si>
  <si>
    <r>
      <t>1.3 Per diems for missions/travel</t>
    </r>
    <r>
      <rPr>
        <b/>
        <vertAlign val="superscript"/>
        <sz val="10"/>
        <rFont val="Arial"/>
        <family val="2"/>
      </rPr>
      <t>5</t>
    </r>
  </si>
  <si>
    <t xml:space="preserve">   1.3.1 Abroad (staff assigned to the Action)</t>
  </si>
  <si>
    <t>Per diem</t>
  </si>
  <si>
    <t>West Africa Regional Perdiem regional superviseurs (14 sup x 90days)</t>
  </si>
  <si>
    <t xml:space="preserve">   1.3.2 Local (staff assigned to the Action)</t>
  </si>
  <si>
    <t>Volunteer daily incentive 500 vol x 15 days x 12 months (per country)</t>
  </si>
  <si>
    <t>SRC Volunteer daily incentive 500 vol x 15 days x 12 months</t>
  </si>
  <si>
    <t>Perdiem community supervisor (20 sup x 90 days) (per country)</t>
  </si>
  <si>
    <t>SRC Perdiem community supervisor (20 sup x 90 days)</t>
  </si>
  <si>
    <t>Perdiem department supervisors  (45 sup x 90days) (per country)</t>
  </si>
  <si>
    <t xml:space="preserve">   1.3.3 Seminar/conference participants</t>
  </si>
  <si>
    <t>Subtotal Human Resources</t>
  </si>
  <si>
    <r>
      <t>2. Travel</t>
    </r>
    <r>
      <rPr>
        <b/>
        <vertAlign val="superscript"/>
        <sz val="10"/>
        <rFont val="Arial"/>
        <family val="2"/>
      </rPr>
      <t>6</t>
    </r>
  </si>
  <si>
    <t>2.1. International travel</t>
  </si>
  <si>
    <t>Per flight</t>
  </si>
  <si>
    <t xml:space="preserve">West Africa Regional Travel Expenses  - Regional and International </t>
  </si>
  <si>
    <t xml:space="preserve">DRC Travel Expenses - Regional </t>
  </si>
  <si>
    <t xml:space="preserve">2.2 Local transportation </t>
  </si>
  <si>
    <t>Subtotal Travel</t>
  </si>
  <si>
    <r>
      <t>3. Equipment and supplies</t>
    </r>
    <r>
      <rPr>
        <b/>
        <vertAlign val="superscript"/>
        <sz val="10"/>
        <rFont val="Arial"/>
        <family val="2"/>
      </rPr>
      <t>7</t>
    </r>
  </si>
  <si>
    <t>3.1 Purchase or rent of vehicles</t>
  </si>
  <si>
    <t>Per vehicle</t>
  </si>
  <si>
    <t>3.2 Furniture, computer equipment</t>
  </si>
  <si>
    <t>Laptops (per country)</t>
  </si>
  <si>
    <t>Unit</t>
  </si>
  <si>
    <t>SRC laptops</t>
  </si>
  <si>
    <t>3.3 Machines, tools…</t>
  </si>
  <si>
    <t>3.4 Spare parts/equipment for machines, tools</t>
  </si>
  <si>
    <t>Data Collection phones - 30 phones per country (per country)</t>
  </si>
  <si>
    <t>SRC Data Collection phones - 30 phones per country</t>
  </si>
  <si>
    <t>3.5 Other (please specify)</t>
  </si>
  <si>
    <t>Megaphones - 30 megaphones (per country)</t>
  </si>
  <si>
    <t>SRC Megaphones - 30 megaphones per country</t>
  </si>
  <si>
    <t>Batteries for megaphones (per country)</t>
  </si>
  <si>
    <t>box</t>
  </si>
  <si>
    <t>SRC Batteries for megaphones</t>
  </si>
  <si>
    <t>Hand sanitiser kit for volunteer (per country)</t>
  </si>
  <si>
    <t>kit</t>
  </si>
  <si>
    <t>SRC Hand sanitiser kit for volunteer</t>
  </si>
  <si>
    <t>Subtotal Equipment and supplies</t>
  </si>
  <si>
    <t>4. Local office</t>
  </si>
  <si>
    <t>4.1 Vehicle costs</t>
  </si>
  <si>
    <t>VRP Vehicle rental (per country)</t>
  </si>
  <si>
    <t>SRC VRP Vehicle rental</t>
  </si>
  <si>
    <t>VRP maintenance (per country)</t>
  </si>
  <si>
    <t>SRC VRP maintenance</t>
  </si>
  <si>
    <t>Vehicle Fuel (500l/month/vehicle) (per country)</t>
  </si>
  <si>
    <t>SRC Vehicle Fuel (500l/month/vehicle)</t>
  </si>
  <si>
    <t>4.2 Office rent</t>
  </si>
  <si>
    <t>West Africa Regional Office space and desks</t>
  </si>
  <si>
    <t>DRC Office space and desks</t>
  </si>
  <si>
    <t>West Africa Regional Shared Office Services Costs (SOSC)</t>
  </si>
  <si>
    <t>Per month/person</t>
  </si>
  <si>
    <t>4.3 Consumables - office supplies</t>
  </si>
  <si>
    <t>DRC 4.3 Consumables - office supplies</t>
  </si>
  <si>
    <t>4.4 Other services (tel/fax, electricity/heating, maintenance)</t>
  </si>
  <si>
    <t>West Africa Regional Telecommunication</t>
  </si>
  <si>
    <t>DRC Telecommunication</t>
  </si>
  <si>
    <t>Subtotal Local office</t>
  </si>
  <si>
    <r>
      <t>5. Other costs, services</t>
    </r>
    <r>
      <rPr>
        <b/>
        <vertAlign val="superscript"/>
        <sz val="10"/>
        <rFont val="Arial"/>
        <family val="2"/>
      </rPr>
      <t>8</t>
    </r>
  </si>
  <si>
    <r>
      <t>5.1 Publications</t>
    </r>
    <r>
      <rPr>
        <b/>
        <vertAlign val="superscript"/>
        <sz val="10"/>
        <rFont val="Arial"/>
        <family val="2"/>
      </rPr>
      <t>9</t>
    </r>
  </si>
  <si>
    <t>West Africa Regional Consultants (Telecommunication- Media/graphic design- Community Engagement- Data Collection)</t>
  </si>
  <si>
    <t>One-hour live Red Cross  interactive preparedness weekly Radio program (national societies and Radio staff) (per country)</t>
  </si>
  <si>
    <t>Broadcasts</t>
  </si>
  <si>
    <t>SRC One-hour live Red Cross  interactive preparedness weekly Radio program (national societies and Radio staff) 09 countries</t>
  </si>
  <si>
    <t>Produce radio  country level 1 minute or 30 second commercials for Ebola Awareness 6 x per country</t>
  </si>
  <si>
    <t>Production</t>
  </si>
  <si>
    <t>SRC Produce radio  country level 1 minute or 30 second commercials for Ebola Awareness 6 x per country</t>
  </si>
  <si>
    <t>Purchase radio airtime for 1 minute Ebola awareness commercials (PSA)  (per country)</t>
  </si>
  <si>
    <t>spots</t>
  </si>
  <si>
    <t>TERA deployment 1 x per country (5 countries)</t>
  </si>
  <si>
    <t>unit</t>
  </si>
  <si>
    <t>IVR pre recorded messaging (free call line 5 countries)</t>
  </si>
  <si>
    <t>Regional (02 local language and french and english versions) videos for broadcast TV (short 1 minute / 30 seconds) - PSA production  (per country)</t>
  </si>
  <si>
    <t>Purchase TV airtime for 1 minute Ebola Video awareness commercials (PSA broadcast) (per country)</t>
  </si>
  <si>
    <t xml:space="preserve">SRC Purchase TV airtime for 1 minute Ebola Video awareness commercials (PSA broadcast) </t>
  </si>
  <si>
    <t>Printing of IEC and Murals, Billboards materials and distribution (per country)</t>
  </si>
  <si>
    <t xml:space="preserve">SRC Printing of IEC and Murals, Billboards materials and distribution 09 countries </t>
  </si>
  <si>
    <r>
      <t>5.2 Studies, research</t>
    </r>
    <r>
      <rPr>
        <b/>
        <vertAlign val="superscript"/>
        <sz val="10"/>
        <rFont val="Arial"/>
        <family val="2"/>
      </rPr>
      <t>9</t>
    </r>
  </si>
  <si>
    <t>5.3 Expenditure verification/Audit</t>
  </si>
  <si>
    <t xml:space="preserve">West Africa Regional External Audit  </t>
  </si>
  <si>
    <t>5.4 West Africa Regional Evaluation costs</t>
  </si>
  <si>
    <t>person</t>
  </si>
  <si>
    <t>External review consultant</t>
  </si>
  <si>
    <t>5.5 Translation, interpreters</t>
  </si>
  <si>
    <t>5.6 Financial services (bank guarantee costs etc.)</t>
  </si>
  <si>
    <t xml:space="preserve">West Africa Regional Financial charges </t>
  </si>
  <si>
    <t>per month</t>
  </si>
  <si>
    <r>
      <t>5.7 Costs of conferences/seminars</t>
    </r>
    <r>
      <rPr>
        <b/>
        <vertAlign val="superscript"/>
        <sz val="10"/>
        <rFont val="Arial"/>
        <family val="2"/>
      </rPr>
      <t>9</t>
    </r>
  </si>
  <si>
    <t>West Africa Regional Establish Regional  Beneficiary Communication and Community Engagement plans for Ebola preparedness and response with NS (workshop)</t>
  </si>
  <si>
    <t>West Africa Regional NS BC/BE (forum-workshop government and other agencies)</t>
  </si>
  <si>
    <t xml:space="preserve">West Africa Regional Train the trainer Volunteer  workshop BC/BE and RAMP (20 people) </t>
  </si>
  <si>
    <t>Country BC/CE  and RAMP training - (Community, Department supervisors) (per country)</t>
  </si>
  <si>
    <t>SRC Country BC/CE  and RAMP training - (Community, Department supervisors)</t>
  </si>
  <si>
    <t>Volunteer training country 2 training (per country)</t>
  </si>
  <si>
    <t>SRC Volunteer training country (2 training per country)</t>
  </si>
  <si>
    <t>West Africa Regional Country Ebola Preparedness  Plans (workshop)</t>
  </si>
  <si>
    <r>
      <t>5.8. Visibility actions</t>
    </r>
    <r>
      <rPr>
        <b/>
        <vertAlign val="superscript"/>
        <sz val="10"/>
        <rFont val="Arial"/>
        <family val="2"/>
      </rPr>
      <t>10</t>
    </r>
  </si>
  <si>
    <t>Volunteers visibility (T-shirt, Cup ) (per country)</t>
  </si>
  <si>
    <t>SRC Volunteers visibility (T-shirt, Cup )</t>
  </si>
  <si>
    <t>DRC Volunteers visibility (T-shirt, Cup )</t>
  </si>
  <si>
    <t>Subtotal Other costs, services</t>
  </si>
  <si>
    <t>6. Other</t>
  </si>
  <si>
    <t>West Africa Regional Volunteers Insurance</t>
  </si>
  <si>
    <t>Implementing Partners Indirect Costs</t>
  </si>
  <si>
    <t>Subtotal Other</t>
  </si>
  <si>
    <t>7.  Subtotal (1-6)</t>
  </si>
  <si>
    <t>8. West Africa Regional Contingency (2%)</t>
  </si>
  <si>
    <t>percentage</t>
  </si>
  <si>
    <t>9.  Subtotal direct eligible costs of the Action (7+8)</t>
  </si>
  <si>
    <t>10. Indirect costs (maximum 7% of  7, subtotal of direct eligible costs of the Action)</t>
  </si>
  <si>
    <t>Remuneration 7%</t>
  </si>
  <si>
    <t>11. Total eligible costs of the Action (9+ 10)</t>
  </si>
  <si>
    <r>
      <t xml:space="preserve">12. - Taxes </t>
    </r>
    <r>
      <rPr>
        <vertAlign val="superscript"/>
        <sz val="10"/>
        <rFont val="Arial"/>
        <family val="2"/>
      </rPr>
      <t xml:space="preserve">11
</t>
    </r>
    <r>
      <rPr>
        <sz val="10"/>
        <rFont val="Arial"/>
        <family val="2"/>
      </rPr>
      <t xml:space="preserve">      - Contributions in kind </t>
    </r>
    <r>
      <rPr>
        <vertAlign val="superscript"/>
        <sz val="10"/>
        <rFont val="Arial"/>
        <family val="2"/>
      </rPr>
      <t>12</t>
    </r>
  </si>
  <si>
    <r>
      <t>13. Total accepted</t>
    </r>
    <r>
      <rPr>
        <b/>
        <vertAlign val="superscript"/>
        <sz val="10"/>
        <rFont val="Arial"/>
        <family val="2"/>
      </rPr>
      <t xml:space="preserve">11 </t>
    </r>
    <r>
      <rPr>
        <b/>
        <sz val="10"/>
        <rFont val="Arial"/>
        <family val="2"/>
      </rPr>
      <t>costs of the Action (11+12)</t>
    </r>
  </si>
  <si>
    <t>Tool 2.1.3 - IFRC Budget Template Rental Assistance</t>
  </si>
  <si>
    <t>Note: Although this is an IFRC Budget Template used as part of an appeal process, it may change for the appeal you are working on and you should source the latest.</t>
  </si>
  <si>
    <t xml:space="preserve">Unit </t>
  </si>
  <si>
    <t>Total Cost
(in EUR)</t>
  </si>
  <si>
    <t>1.1 Salaries (gross salaries including social security charges and other related costs)</t>
  </si>
  <si>
    <t>1.1.1 Technical</t>
  </si>
  <si>
    <t>1.1.2 Administrative / support staff</t>
  </si>
  <si>
    <t>1.1.3 Skills/Language/Vocational Trainer</t>
  </si>
  <si>
    <t>1.1.4 Per diems for missions/travel</t>
  </si>
  <si>
    <t>1.1.5 Other (please specify)</t>
  </si>
  <si>
    <t>2. Travel</t>
  </si>
  <si>
    <t>2.1. National travel</t>
  </si>
  <si>
    <r>
      <t>2.2  Local transportation</t>
    </r>
    <r>
      <rPr>
        <b/>
        <sz val="10"/>
        <rFont val="Arial"/>
        <family val="2"/>
      </rPr>
      <t xml:space="preserve"> </t>
    </r>
  </si>
  <si>
    <t>3. Equipment and supplies</t>
  </si>
  <si>
    <t>3.2 Vehicle costs (fuel, sure, maintenance)</t>
  </si>
  <si>
    <t>3.3 Furniture, computer equipment</t>
  </si>
  <si>
    <t>3.4 Machines, tools…</t>
  </si>
  <si>
    <t>3.5 Spare parts/equipment for machines, tools</t>
  </si>
  <si>
    <t xml:space="preserve">3.6 Office rent </t>
  </si>
  <si>
    <t>3.7 Consumables - office supplies</t>
  </si>
  <si>
    <t>3.8 Other (please specify)</t>
  </si>
  <si>
    <t>4. Other costs, services</t>
  </si>
  <si>
    <t>4.1 Publications</t>
  </si>
  <si>
    <t>4.2 Studies, research</t>
  </si>
  <si>
    <t>4.3 Translation, interpreters</t>
  </si>
  <si>
    <t>4.4 Financial services (bank guarantee costs etc.)</t>
  </si>
  <si>
    <t>4.5 Food/beverage during trainings</t>
  </si>
  <si>
    <t>4.6 Visibility actions</t>
  </si>
  <si>
    <t>5. Cash assistance</t>
  </si>
  <si>
    <t>5.1. Conditional cash assistance for vocational education and training (fees and material)</t>
  </si>
  <si>
    <t>5.2  Conditional cash assistance for transport, chldcare, elderly care.</t>
  </si>
  <si>
    <t>Subtotal Cash assistance</t>
  </si>
  <si>
    <t>6. Other (please specify)</t>
  </si>
  <si>
    <t>7. TOTAL BUDGET</t>
  </si>
  <si>
    <t>Justification of the Budget for the Action</t>
  </si>
  <si>
    <t>Clarification of the budget items</t>
  </si>
  <si>
    <t>Justification of the estimated costs</t>
  </si>
  <si>
    <t>Provide a narrative clarification of each budget item demonstrating the necessity of the costs and how they relate to the action (e.g. through references to the activities and/or results in the Local Project).</t>
  </si>
  <si>
    <t>Provide a justification of the calculation of the estimated costs. Note that the estimation should be based on real costs.</t>
  </si>
  <si>
    <t>Technical person to support project team in branches</t>
  </si>
  <si>
    <t>Based on National Society salary scale</t>
  </si>
  <si>
    <t>National level staff</t>
  </si>
  <si>
    <t>Based on average of National Society salary scale</t>
  </si>
  <si>
    <t xml:space="preserve">Travel expenses and accomodation </t>
  </si>
  <si>
    <t>Technical persons will travel to branches to provide support and trainings</t>
  </si>
  <si>
    <t>Based on National Society travel procedure and rate</t>
  </si>
  <si>
    <r>
      <t>2.2 Local transportation</t>
    </r>
    <r>
      <rPr>
        <b/>
        <sz val="10"/>
        <rFont val="Arial"/>
        <family val="2"/>
      </rPr>
      <t xml:space="preserve"> </t>
    </r>
  </si>
  <si>
    <t>3.2 Vehicle costs (fuel, insurance, maintenance)</t>
  </si>
  <si>
    <t>Needed for technical staff, information and data management, and reporting</t>
  </si>
  <si>
    <t>Estimation made as 2 computer per country. Amount according to National Society technical specification and catalogue</t>
  </si>
  <si>
    <t>3.6 Office rent</t>
  </si>
  <si>
    <t>4.6.Visibility actions</t>
  </si>
  <si>
    <t>5. Other</t>
  </si>
  <si>
    <t>8. TOTAL BUDGET (6+7)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</si>
</sst>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\ _F_B_-;\-* #,##0.00\ _F_B_-;_-* &quot;-&quot;??\ _F_B_-;_-@_-"/>
    <numFmt numFmtId="166" formatCode="_-* #,##0.0\ _F_B_-;\-* #,##0.0\ _F_B_-;_-* &quot;-&quot;??\ _F_B_-;_-@_-"/>
    <numFmt numFmtId="167" formatCode="_-* #,##0\ _F_B_-;\-* #,##0\ _F_B_-;_-* &quot;-&quot;??\ _F_B_-;_-@_-"/>
  </numFmts>
  <fonts count="17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6"/>
      <name val="Calibri"/>
      <scheme val="minor"/>
    </font>
    <font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0" fillId="0" borderId="1" applyNumberFormat="0" applyFill="0" applyAlignment="0" applyProtection="0"/>
  </cellStyleXfs>
  <cellXfs count="142">
    <xf numFmtId="0" fontId="0" fillId="0" borderId="0" xfId="0"/>
    <xf numFmtId="0" fontId="0" fillId="0" borderId="0" xfId="0" applyAlignment="1">
      <alignment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0" fontId="6" fillId="0" borderId="12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165" fontId="2" fillId="0" borderId="12" xfId="1" applyFont="1" applyFill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165" fontId="0" fillId="0" borderId="12" xfId="1" applyFont="1" applyFill="1" applyBorder="1" applyAlignment="1">
      <alignment horizontal="left" vertical="top"/>
    </xf>
    <xf numFmtId="165" fontId="0" fillId="0" borderId="7" xfId="1" applyFont="1" applyFill="1" applyBorder="1" applyAlignment="1">
      <alignment horizontal="left" vertical="top"/>
    </xf>
    <xf numFmtId="0" fontId="3" fillId="0" borderId="12" xfId="0" applyFont="1" applyBorder="1" applyAlignment="1">
      <alignment horizontal="left" vertical="top" wrapText="1"/>
    </xf>
    <xf numFmtId="165" fontId="6" fillId="0" borderId="12" xfId="1" applyFont="1" applyFill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165" fontId="6" fillId="0" borderId="13" xfId="1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165" fontId="4" fillId="0" borderId="12" xfId="1" applyFont="1" applyFill="1" applyBorder="1" applyAlignment="1">
      <alignment horizontal="left" vertical="top"/>
    </xf>
    <xf numFmtId="165" fontId="4" fillId="0" borderId="7" xfId="1" applyFont="1" applyFill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165" fontId="6" fillId="0" borderId="7" xfId="1" applyFont="1" applyFill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165" fontId="3" fillId="0" borderId="12" xfId="1" applyFont="1" applyFill="1" applyBorder="1" applyAlignment="1">
      <alignment horizontal="left" vertical="top"/>
    </xf>
    <xf numFmtId="165" fontId="3" fillId="0" borderId="7" xfId="1" applyFont="1" applyFill="1" applyBorder="1" applyAlignment="1">
      <alignment horizontal="left" vertical="top"/>
    </xf>
    <xf numFmtId="0" fontId="13" fillId="0" borderId="12" xfId="0" applyFont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/>
    </xf>
    <xf numFmtId="165" fontId="4" fillId="4" borderId="12" xfId="1" applyFont="1" applyFill="1" applyBorder="1" applyAlignment="1">
      <alignment horizontal="left" vertical="top"/>
    </xf>
    <xf numFmtId="165" fontId="4" fillId="4" borderId="7" xfId="1" applyFont="1" applyFill="1" applyBorder="1" applyAlignment="1">
      <alignment horizontal="left" vertical="top"/>
    </xf>
    <xf numFmtId="0" fontId="3" fillId="4" borderId="12" xfId="0" applyFont="1" applyFill="1" applyBorder="1" applyAlignment="1">
      <alignment horizontal="left" vertical="top"/>
    </xf>
    <xf numFmtId="165" fontId="3" fillId="4" borderId="12" xfId="1" applyFont="1" applyFill="1" applyBorder="1" applyAlignment="1">
      <alignment horizontal="left" vertical="top"/>
    </xf>
    <xf numFmtId="165" fontId="3" fillId="4" borderId="7" xfId="1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/>
    </xf>
    <xf numFmtId="165" fontId="6" fillId="4" borderId="12" xfId="1" applyFont="1" applyFill="1" applyBorder="1" applyAlignment="1">
      <alignment horizontal="left" vertical="top"/>
    </xf>
    <xf numFmtId="165" fontId="6" fillId="4" borderId="7" xfId="1" applyFont="1" applyFill="1" applyBorder="1" applyAlignment="1">
      <alignment horizontal="left" vertical="top"/>
    </xf>
    <xf numFmtId="0" fontId="1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165" fontId="2" fillId="4" borderId="13" xfId="1" applyFont="1" applyFill="1" applyBorder="1" applyAlignment="1"/>
    <xf numFmtId="165" fontId="0" fillId="0" borderId="13" xfId="1" applyFont="1" applyFill="1" applyBorder="1" applyAlignment="1"/>
    <xf numFmtId="165" fontId="6" fillId="0" borderId="13" xfId="1" applyFont="1" applyFill="1" applyBorder="1" applyAlignment="1"/>
    <xf numFmtId="165" fontId="6" fillId="0" borderId="13" xfId="1" applyFont="1" applyFill="1" applyBorder="1" applyAlignment="1">
      <alignment wrapText="1"/>
    </xf>
    <xf numFmtId="165" fontId="4" fillId="4" borderId="13" xfId="1" applyFont="1" applyFill="1" applyBorder="1" applyAlignment="1"/>
    <xf numFmtId="165" fontId="0" fillId="0" borderId="13" xfId="0" applyNumberFormat="1" applyBorder="1" applyAlignment="1">
      <alignment wrapText="1"/>
    </xf>
    <xf numFmtId="165" fontId="3" fillId="0" borderId="13" xfId="1" applyFont="1" applyFill="1" applyBorder="1" applyAlignment="1"/>
    <xf numFmtId="165" fontId="2" fillId="0" borderId="13" xfId="1" applyFont="1" applyFill="1" applyBorder="1" applyAlignment="1"/>
    <xf numFmtId="165" fontId="0" fillId="0" borderId="14" xfId="1" applyFont="1" applyFill="1" applyBorder="1" applyAlignment="1">
      <alignment wrapText="1"/>
    </xf>
    <xf numFmtId="165" fontId="4" fillId="4" borderId="15" xfId="1" applyFont="1" applyFill="1" applyBorder="1" applyAlignment="1"/>
    <xf numFmtId="166" fontId="0" fillId="0" borderId="0" xfId="1" applyNumberFormat="1" applyFont="1" applyBorder="1" applyAlignment="1"/>
    <xf numFmtId="166" fontId="13" fillId="0" borderId="0" xfId="1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3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right" wrapText="1"/>
    </xf>
    <xf numFmtId="0" fontId="2" fillId="3" borderId="16" xfId="0" applyFont="1" applyFill="1" applyBorder="1" applyAlignment="1">
      <alignment horizontal="right" wrapText="1"/>
    </xf>
    <xf numFmtId="165" fontId="2" fillId="4" borderId="12" xfId="1" applyFont="1" applyFill="1" applyBorder="1" applyAlignment="1">
      <alignment horizontal="right"/>
    </xf>
    <xf numFmtId="165" fontId="2" fillId="4" borderId="7" xfId="1" applyFont="1" applyFill="1" applyBorder="1" applyAlignment="1">
      <alignment horizontal="right"/>
    </xf>
    <xf numFmtId="165" fontId="2" fillId="4" borderId="13" xfId="1" applyFont="1" applyFill="1" applyBorder="1" applyAlignment="1">
      <alignment horizontal="right"/>
    </xf>
    <xf numFmtId="165" fontId="0" fillId="0" borderId="12" xfId="1" applyFont="1" applyFill="1" applyBorder="1" applyAlignment="1">
      <alignment horizontal="right"/>
    </xf>
    <xf numFmtId="165" fontId="0" fillId="0" borderId="7" xfId="1" applyFont="1" applyFill="1" applyBorder="1" applyAlignment="1">
      <alignment horizontal="right"/>
    </xf>
    <xf numFmtId="165" fontId="0" fillId="0" borderId="13" xfId="1" applyFont="1" applyFill="1" applyBorder="1" applyAlignment="1">
      <alignment horizontal="right"/>
    </xf>
    <xf numFmtId="165" fontId="6" fillId="0" borderId="12" xfId="1" applyFont="1" applyFill="1" applyBorder="1" applyAlignment="1">
      <alignment horizontal="right"/>
    </xf>
    <xf numFmtId="165" fontId="6" fillId="0" borderId="13" xfId="1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65" fontId="2" fillId="0" borderId="12" xfId="1" applyFont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165" fontId="4" fillId="2" borderId="12" xfId="1" applyFont="1" applyFill="1" applyBorder="1" applyAlignment="1">
      <alignment horizontal="left" vertical="center"/>
    </xf>
    <xf numFmtId="165" fontId="6" fillId="0" borderId="12" xfId="1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5" borderId="12" xfId="0" applyFont="1" applyFill="1" applyBorder="1" applyAlignment="1">
      <alignment horizontal="left" vertical="top" wrapText="1"/>
    </xf>
    <xf numFmtId="0" fontId="0" fillId="5" borderId="12" xfId="0" applyFill="1" applyBorder="1" applyAlignment="1">
      <alignment horizontal="left" vertical="top"/>
    </xf>
    <xf numFmtId="165" fontId="2" fillId="4" borderId="14" xfId="1" applyFont="1" applyFill="1" applyBorder="1" applyAlignment="1"/>
    <xf numFmtId="167" fontId="6" fillId="0" borderId="13" xfId="1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6" fillId="0" borderId="12" xfId="1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7" xfId="0" applyBorder="1"/>
    <xf numFmtId="0" fontId="0" fillId="0" borderId="6" xfId="0" applyBorder="1" applyAlignment="1">
      <alignment horizontal="left" vertical="center" wrapText="1"/>
    </xf>
    <xf numFmtId="167" fontId="6" fillId="0" borderId="17" xfId="1" applyNumberFormat="1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167" fontId="4" fillId="2" borderId="17" xfId="1" applyNumberFormat="1" applyFont="1" applyFill="1" applyBorder="1" applyAlignment="1">
      <alignment horizontal="left" vertical="center"/>
    </xf>
    <xf numFmtId="165" fontId="0" fillId="0" borderId="12" xfId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167" fontId="6" fillId="0" borderId="12" xfId="1" applyNumberFormat="1" applyFont="1" applyFill="1" applyBorder="1" applyAlignment="1">
      <alignment horizontal="left" vertical="center"/>
    </xf>
    <xf numFmtId="167" fontId="6" fillId="0" borderId="17" xfId="1" applyNumberFormat="1" applyFont="1" applyFill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167" fontId="2" fillId="2" borderId="17" xfId="1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167" fontId="2" fillId="7" borderId="21" xfId="0" applyNumberFormat="1" applyFont="1" applyFill="1" applyBorder="1" applyAlignment="1">
      <alignment horizontal="center" vertical="center" wrapText="1"/>
    </xf>
    <xf numFmtId="165" fontId="6" fillId="0" borderId="7" xfId="1" applyFont="1" applyFill="1" applyBorder="1" applyAlignment="1">
      <alignment horizontal="right"/>
    </xf>
    <xf numFmtId="165" fontId="6" fillId="5" borderId="7" xfId="1" applyFont="1" applyFill="1" applyBorder="1" applyAlignment="1">
      <alignment horizontal="right"/>
    </xf>
    <xf numFmtId="165" fontId="6" fillId="5" borderId="12" xfId="1" applyFont="1" applyFill="1" applyBorder="1" applyAlignment="1">
      <alignment horizontal="right"/>
    </xf>
    <xf numFmtId="165" fontId="6" fillId="5" borderId="13" xfId="1" applyFont="1" applyFill="1" applyBorder="1" applyAlignment="1">
      <alignment horizontal="right"/>
    </xf>
    <xf numFmtId="165" fontId="6" fillId="5" borderId="13" xfId="1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11" fillId="0" borderId="9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Total" xfId="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4"/>
  <sheetViews>
    <sheetView workbookViewId="0"/>
  </sheetViews>
  <sheetFormatPr defaultColWidth="10.85546875" defaultRowHeight="12.6"/>
  <cols>
    <col min="1" max="1" width="5.140625" style="3" customWidth="1"/>
    <col min="2" max="2" width="34.140625" style="4" customWidth="1"/>
    <col min="3" max="3" width="14.42578125" style="3" customWidth="1"/>
    <col min="4" max="4" width="16.5703125" style="3" customWidth="1"/>
    <col min="5" max="5" width="16.85546875" style="3" customWidth="1"/>
    <col min="6" max="6" width="23.140625" customWidth="1"/>
    <col min="7" max="7" width="12.5703125" style="3" bestFit="1" customWidth="1"/>
    <col min="8" max="16384" width="10.85546875" style="3"/>
  </cols>
  <sheetData>
    <row r="1" spans="1:6" ht="18.600000000000001" thickBot="1">
      <c r="B1" s="137"/>
      <c r="C1" s="138"/>
      <c r="D1" s="138"/>
      <c r="E1" s="138"/>
      <c r="F1" s="139"/>
    </row>
    <row r="2" spans="1:6" s="7" customFormat="1" ht="27.95">
      <c r="B2" s="12" t="s">
        <v>0</v>
      </c>
      <c r="C2" s="12" t="s">
        <v>1</v>
      </c>
      <c r="D2" s="62" t="s">
        <v>2</v>
      </c>
      <c r="E2" s="63" t="s">
        <v>3</v>
      </c>
      <c r="F2" s="64" t="s">
        <v>4</v>
      </c>
    </row>
    <row r="3" spans="1:6" ht="12.95">
      <c r="B3" s="40" t="s">
        <v>5</v>
      </c>
      <c r="C3" s="45"/>
      <c r="D3" s="65"/>
      <c r="E3" s="66"/>
      <c r="F3" s="67"/>
    </row>
    <row r="4" spans="1:6" ht="41.1">
      <c r="B4" s="13" t="s">
        <v>6</v>
      </c>
      <c r="C4" s="16"/>
      <c r="D4" s="68"/>
      <c r="E4" s="69"/>
      <c r="F4" s="70"/>
    </row>
    <row r="5" spans="1:6" ht="12.95">
      <c r="B5" s="13" t="s">
        <v>7</v>
      </c>
      <c r="C5" s="16" t="s">
        <v>8</v>
      </c>
      <c r="D5" s="68"/>
      <c r="E5" s="69"/>
      <c r="F5" s="70"/>
    </row>
    <row r="6" spans="1:6" ht="12.95">
      <c r="A6" s="3">
        <v>662</v>
      </c>
      <c r="B6" s="19" t="s">
        <v>9</v>
      </c>
      <c r="C6" s="16" t="s">
        <v>8</v>
      </c>
      <c r="D6" s="71">
        <v>110</v>
      </c>
      <c r="E6" s="109">
        <v>1652.8925619834711</v>
      </c>
      <c r="F6" s="72">
        <f>D6*E6</f>
        <v>181818.18181818182</v>
      </c>
    </row>
    <row r="7" spans="1:6" ht="12.95">
      <c r="A7" s="3">
        <v>662</v>
      </c>
      <c r="B7" s="19" t="s">
        <v>10</v>
      </c>
      <c r="C7" s="16" t="s">
        <v>8</v>
      </c>
      <c r="D7" s="71">
        <v>110</v>
      </c>
      <c r="E7" s="109">
        <v>1239.6694214876034</v>
      </c>
      <c r="F7" s="72">
        <f>D7*E7</f>
        <v>136363.63636363638</v>
      </c>
    </row>
    <row r="8" spans="1:6" ht="12.95">
      <c r="A8" s="3">
        <v>662</v>
      </c>
      <c r="B8" s="19" t="s">
        <v>11</v>
      </c>
      <c r="C8" s="16"/>
      <c r="D8" s="71"/>
      <c r="E8" s="109"/>
      <c r="F8" s="72">
        <v>26033.05</v>
      </c>
    </row>
    <row r="9" spans="1:6" ht="12.95">
      <c r="B9" s="13" t="s">
        <v>12</v>
      </c>
      <c r="C9" s="16" t="s">
        <v>8</v>
      </c>
      <c r="D9" s="71"/>
      <c r="E9" s="109"/>
      <c r="F9" s="72"/>
    </row>
    <row r="10" spans="1:6" ht="26.1">
      <c r="A10" s="3">
        <v>600</v>
      </c>
      <c r="B10" s="19" t="s">
        <v>13</v>
      </c>
      <c r="C10" s="16" t="s">
        <v>8</v>
      </c>
      <c r="D10" s="71">
        <v>22</v>
      </c>
      <c r="E10" s="110">
        <v>2500</v>
      </c>
      <c r="F10" s="72">
        <f>D10*E10</f>
        <v>55000</v>
      </c>
    </row>
    <row r="11" spans="1:6" ht="51.95">
      <c r="B11" s="13" t="s">
        <v>14</v>
      </c>
      <c r="C11" s="16" t="s">
        <v>8</v>
      </c>
      <c r="D11" s="71"/>
      <c r="E11" s="110"/>
      <c r="F11" s="72"/>
    </row>
    <row r="12" spans="1:6" ht="26.1">
      <c r="A12" s="3">
        <v>600</v>
      </c>
      <c r="B12" s="19" t="s">
        <v>15</v>
      </c>
      <c r="C12" s="16" t="s">
        <v>8</v>
      </c>
      <c r="D12" s="71">
        <v>10</v>
      </c>
      <c r="E12" s="110">
        <v>12000</v>
      </c>
      <c r="F12" s="72">
        <f>D12*E12</f>
        <v>120000</v>
      </c>
    </row>
    <row r="13" spans="1:6" ht="26.1">
      <c r="A13" s="3">
        <v>600</v>
      </c>
      <c r="B13" s="19" t="s">
        <v>16</v>
      </c>
      <c r="C13" s="16" t="s">
        <v>8</v>
      </c>
      <c r="D13" s="71">
        <v>10</v>
      </c>
      <c r="E13" s="110">
        <v>12000</v>
      </c>
      <c r="F13" s="72">
        <f>D13*E13</f>
        <v>120000</v>
      </c>
    </row>
    <row r="14" spans="1:6" ht="51.95">
      <c r="A14" s="3">
        <v>600</v>
      </c>
      <c r="B14" s="19" t="s">
        <v>17</v>
      </c>
      <c r="C14" s="16" t="s">
        <v>8</v>
      </c>
      <c r="D14" s="71">
        <v>11</v>
      </c>
      <c r="E14" s="110">
        <v>15000</v>
      </c>
      <c r="F14" s="72">
        <f>D14*E14</f>
        <v>165000</v>
      </c>
    </row>
    <row r="15" spans="1:6" ht="51.95">
      <c r="A15" s="3">
        <v>600</v>
      </c>
      <c r="B15" s="19" t="s">
        <v>18</v>
      </c>
      <c r="C15" s="16" t="s">
        <v>8</v>
      </c>
      <c r="D15" s="71">
        <v>11</v>
      </c>
      <c r="E15" s="110">
        <v>15000</v>
      </c>
      <c r="F15" s="72">
        <f>D15*E15</f>
        <v>165000</v>
      </c>
    </row>
    <row r="16" spans="1:6" ht="12.95">
      <c r="B16" s="85" t="s">
        <v>19</v>
      </c>
      <c r="C16" s="86" t="s">
        <v>20</v>
      </c>
      <c r="D16" s="111">
        <v>1</v>
      </c>
      <c r="E16" s="110">
        <v>1</v>
      </c>
      <c r="F16" s="112">
        <v>31900</v>
      </c>
    </row>
    <row r="17" spans="1:6" ht="39">
      <c r="B17" s="13" t="s">
        <v>21</v>
      </c>
      <c r="C17" s="16"/>
      <c r="D17" s="71"/>
      <c r="E17" s="109"/>
      <c r="F17" s="72"/>
    </row>
    <row r="18" spans="1:6" ht="26.1">
      <c r="B18" s="19" t="s">
        <v>22</v>
      </c>
      <c r="C18" s="16"/>
      <c r="D18" s="71"/>
      <c r="E18" s="109"/>
      <c r="F18" s="72">
        <v>3600</v>
      </c>
    </row>
    <row r="19" spans="1:6" ht="15">
      <c r="B19" s="13" t="s">
        <v>23</v>
      </c>
      <c r="C19" s="16"/>
      <c r="D19" s="71"/>
      <c r="E19" s="109"/>
      <c r="F19" s="72"/>
    </row>
    <row r="20" spans="1:6" ht="26.1">
      <c r="B20" s="13" t="s">
        <v>24</v>
      </c>
      <c r="C20" s="16" t="s">
        <v>25</v>
      </c>
      <c r="D20" s="71"/>
      <c r="E20" s="109"/>
      <c r="F20" s="72"/>
    </row>
    <row r="21" spans="1:6" ht="12.95">
      <c r="A21" s="46">
        <v>700</v>
      </c>
      <c r="B21" s="21" t="s">
        <v>26</v>
      </c>
      <c r="C21" s="16" t="s">
        <v>25</v>
      </c>
      <c r="D21" s="71">
        <f>14*90</f>
        <v>1260</v>
      </c>
      <c r="E21" s="109">
        <v>41.32231404958678</v>
      </c>
      <c r="F21" s="72">
        <f>D21*E21</f>
        <v>52066.115702479343</v>
      </c>
    </row>
    <row r="22" spans="1:6" ht="26.1">
      <c r="B22" s="13" t="s">
        <v>27</v>
      </c>
      <c r="C22" s="16" t="s">
        <v>25</v>
      </c>
      <c r="D22" s="71"/>
      <c r="E22" s="109"/>
      <c r="F22" s="70"/>
    </row>
    <row r="23" spans="1:6" ht="26.1">
      <c r="A23" s="46">
        <v>667</v>
      </c>
      <c r="B23" s="19" t="s">
        <v>28</v>
      </c>
      <c r="C23" s="16" t="s">
        <v>25</v>
      </c>
      <c r="D23" s="71">
        <f>12*15*500</f>
        <v>90000</v>
      </c>
      <c r="E23" s="109">
        <v>5.785123966942149</v>
      </c>
      <c r="F23" s="72">
        <f>D23*E23</f>
        <v>520661.15702479339</v>
      </c>
    </row>
    <row r="24" spans="1:6" ht="26.1">
      <c r="A24" s="46">
        <v>667</v>
      </c>
      <c r="B24" s="19" t="s">
        <v>29</v>
      </c>
      <c r="C24" s="16"/>
      <c r="D24" s="71"/>
      <c r="E24" s="109"/>
      <c r="F24" s="22">
        <v>62000</v>
      </c>
    </row>
    <row r="25" spans="1:6" ht="12.95">
      <c r="A25" s="46">
        <v>667</v>
      </c>
      <c r="B25" s="21" t="s">
        <v>30</v>
      </c>
      <c r="C25" s="16" t="s">
        <v>25</v>
      </c>
      <c r="D25" s="71">
        <f>20*90</f>
        <v>1800</v>
      </c>
      <c r="E25" s="109">
        <v>5.785123966942149</v>
      </c>
      <c r="F25" s="72">
        <f>D25*E25</f>
        <v>10413.223140495867</v>
      </c>
    </row>
    <row r="26" spans="1:6" ht="12.95">
      <c r="A26" s="46">
        <v>667</v>
      </c>
      <c r="B26" s="21" t="s">
        <v>31</v>
      </c>
      <c r="C26" s="16"/>
      <c r="D26" s="71"/>
      <c r="E26" s="109"/>
      <c r="F26" s="22">
        <v>5700</v>
      </c>
    </row>
    <row r="27" spans="1:6" ht="12.95">
      <c r="A27" s="46">
        <v>667</v>
      </c>
      <c r="B27" s="21" t="s">
        <v>32</v>
      </c>
      <c r="C27" s="16" t="s">
        <v>25</v>
      </c>
      <c r="D27" s="71">
        <f>45*90</f>
        <v>4050</v>
      </c>
      <c r="E27" s="109">
        <v>8.2644628099173563</v>
      </c>
      <c r="F27" s="72">
        <f>D27*E27</f>
        <v>33471.074380165293</v>
      </c>
    </row>
    <row r="28" spans="1:6" ht="26.1">
      <c r="A28" s="46"/>
      <c r="B28" s="13" t="s">
        <v>33</v>
      </c>
      <c r="C28" s="16" t="s">
        <v>25</v>
      </c>
      <c r="D28" s="17"/>
      <c r="E28" s="18"/>
      <c r="F28" s="48"/>
    </row>
    <row r="29" spans="1:6" ht="12.95">
      <c r="B29" s="33" t="s">
        <v>34</v>
      </c>
      <c r="C29" s="34"/>
      <c r="D29" s="35"/>
      <c r="E29" s="36"/>
      <c r="F29" s="51">
        <f>SUM(F4:F28)</f>
        <v>1689026.4384297519</v>
      </c>
    </row>
    <row r="30" spans="1:6" ht="15">
      <c r="B30" s="13" t="s">
        <v>35</v>
      </c>
      <c r="C30" s="14"/>
      <c r="D30" s="15"/>
      <c r="E30" s="18"/>
      <c r="F30" s="48"/>
    </row>
    <row r="31" spans="1:6" ht="12.95">
      <c r="B31" s="13" t="s">
        <v>36</v>
      </c>
      <c r="C31" s="27" t="s">
        <v>37</v>
      </c>
      <c r="D31" s="20"/>
      <c r="E31" s="18"/>
      <c r="F31" s="48"/>
    </row>
    <row r="32" spans="1:6" ht="26.1">
      <c r="A32" s="46">
        <v>700</v>
      </c>
      <c r="B32" s="19" t="s">
        <v>38</v>
      </c>
      <c r="C32" s="27" t="s">
        <v>37</v>
      </c>
      <c r="D32" s="20">
        <v>10</v>
      </c>
      <c r="E32" s="28">
        <v>4545.454545454546</v>
      </c>
      <c r="F32" s="49">
        <f>D32*E32</f>
        <v>45454.545454545456</v>
      </c>
    </row>
    <row r="33" spans="1:6" ht="12.95">
      <c r="A33" s="46">
        <v>700</v>
      </c>
      <c r="B33" s="19" t="s">
        <v>39</v>
      </c>
      <c r="C33" s="27"/>
      <c r="D33" s="20"/>
      <c r="E33" s="28"/>
      <c r="F33" s="50">
        <v>5250</v>
      </c>
    </row>
    <row r="34" spans="1:6" ht="12.95">
      <c r="B34" s="13" t="s">
        <v>40</v>
      </c>
      <c r="C34" s="27" t="s">
        <v>8</v>
      </c>
      <c r="D34" s="20"/>
      <c r="E34" s="18"/>
      <c r="F34" s="48"/>
    </row>
    <row r="35" spans="1:6" ht="12.95">
      <c r="B35" s="33" t="s">
        <v>41</v>
      </c>
      <c r="C35" s="34"/>
      <c r="D35" s="35"/>
      <c r="E35" s="36"/>
      <c r="F35" s="47">
        <f>SUM(F32:F34)</f>
        <v>50704.545454545456</v>
      </c>
    </row>
    <row r="36" spans="1:6" ht="15">
      <c r="B36" s="13" t="s">
        <v>42</v>
      </c>
      <c r="C36" s="14"/>
      <c r="D36" s="15"/>
      <c r="E36" s="18"/>
      <c r="F36" s="48"/>
    </row>
    <row r="37" spans="1:6" ht="12.95">
      <c r="B37" s="13" t="s">
        <v>43</v>
      </c>
      <c r="C37" s="27" t="s">
        <v>44</v>
      </c>
      <c r="D37" s="20"/>
      <c r="E37" s="28"/>
      <c r="F37" s="48"/>
    </row>
    <row r="38" spans="1:6" ht="12.95">
      <c r="B38" s="13" t="s">
        <v>45</v>
      </c>
      <c r="C38" s="27"/>
      <c r="D38" s="20"/>
      <c r="E38" s="18"/>
      <c r="F38" s="48"/>
    </row>
    <row r="39" spans="1:6" ht="12.95">
      <c r="A39" s="46">
        <v>584</v>
      </c>
      <c r="B39" s="19" t="s">
        <v>46</v>
      </c>
      <c r="C39" s="27" t="s">
        <v>47</v>
      </c>
      <c r="D39" s="20">
        <f>2*9</f>
        <v>18</v>
      </c>
      <c r="E39" s="28">
        <v>2479.3388429752067</v>
      </c>
      <c r="F39" s="49">
        <f>D39*E39</f>
        <v>44628.099173553725</v>
      </c>
    </row>
    <row r="40" spans="1:6" ht="12.95">
      <c r="B40" s="19" t="s">
        <v>48</v>
      </c>
      <c r="C40" s="27"/>
      <c r="D40" s="20"/>
      <c r="E40" s="28"/>
      <c r="F40" s="49">
        <v>1225</v>
      </c>
    </row>
    <row r="41" spans="1:6" ht="12.95">
      <c r="B41" s="13" t="s">
        <v>49</v>
      </c>
      <c r="C41" s="27"/>
      <c r="D41" s="20"/>
      <c r="E41" s="28"/>
      <c r="F41" s="49"/>
    </row>
    <row r="42" spans="1:6" ht="26.1">
      <c r="B42" s="13" t="s">
        <v>50</v>
      </c>
      <c r="C42" s="27"/>
      <c r="D42" s="20"/>
      <c r="E42" s="28"/>
      <c r="F42" s="49"/>
    </row>
    <row r="43" spans="1:6" ht="26.1">
      <c r="A43" s="46">
        <v>584</v>
      </c>
      <c r="B43" s="19" t="s">
        <v>51</v>
      </c>
      <c r="C43" s="27" t="s">
        <v>47</v>
      </c>
      <c r="D43" s="20">
        <f>30*9</f>
        <v>270</v>
      </c>
      <c r="E43" s="28">
        <v>126.611570247934</v>
      </c>
      <c r="F43" s="49">
        <f>D43*E43</f>
        <v>34185.123966942178</v>
      </c>
    </row>
    <row r="44" spans="1:6" ht="26.1">
      <c r="A44" s="46">
        <v>584</v>
      </c>
      <c r="B44" s="19" t="s">
        <v>52</v>
      </c>
      <c r="C44" s="27"/>
      <c r="D44" s="20"/>
      <c r="E44" s="28"/>
      <c r="F44" s="52">
        <v>700</v>
      </c>
    </row>
    <row r="45" spans="1:6" ht="12.95">
      <c r="B45" s="13" t="s">
        <v>53</v>
      </c>
      <c r="C45" s="27"/>
      <c r="D45" s="20"/>
      <c r="E45" s="28"/>
      <c r="F45" s="49"/>
    </row>
    <row r="46" spans="1:6" ht="26.1">
      <c r="A46" s="46">
        <v>550</v>
      </c>
      <c r="B46" s="19" t="s">
        <v>54</v>
      </c>
      <c r="C46" s="27" t="s">
        <v>47</v>
      </c>
      <c r="D46" s="20">
        <f>30*9</f>
        <v>270</v>
      </c>
      <c r="E46" s="28">
        <v>52</v>
      </c>
      <c r="F46" s="49">
        <f>D46*E46</f>
        <v>14040</v>
      </c>
    </row>
    <row r="47" spans="1:6" ht="26.1">
      <c r="A47" s="46">
        <v>550</v>
      </c>
      <c r="B47" s="19" t="s">
        <v>55</v>
      </c>
      <c r="C47" s="16" t="s">
        <v>47</v>
      </c>
      <c r="D47" s="20"/>
      <c r="E47" s="28"/>
      <c r="F47" s="50">
        <v>1244</v>
      </c>
    </row>
    <row r="48" spans="1:6" ht="12.95">
      <c r="A48" s="46">
        <v>550</v>
      </c>
      <c r="B48" s="19" t="s">
        <v>56</v>
      </c>
      <c r="C48" s="27" t="s">
        <v>57</v>
      </c>
      <c r="D48" s="20">
        <f>25*9</f>
        <v>225</v>
      </c>
      <c r="E48" s="28">
        <v>1.8677685950413221</v>
      </c>
      <c r="F48" s="49">
        <f>D48*E48</f>
        <v>420.24793388429748</v>
      </c>
    </row>
    <row r="49" spans="1:6" ht="12.95">
      <c r="A49" s="3">
        <v>550</v>
      </c>
      <c r="B49" s="19" t="s">
        <v>58</v>
      </c>
      <c r="C49" s="27"/>
      <c r="D49" s="20"/>
      <c r="E49" s="28"/>
      <c r="F49" s="50">
        <v>480</v>
      </c>
    </row>
    <row r="50" spans="1:6" ht="24.95">
      <c r="A50" s="3">
        <v>530</v>
      </c>
      <c r="B50" s="4" t="s">
        <v>59</v>
      </c>
      <c r="C50" s="27" t="s">
        <v>60</v>
      </c>
      <c r="D50" s="20">
        <f>500*0.5*12</f>
        <v>3000</v>
      </c>
      <c r="E50" s="28">
        <v>2.3388429752066116</v>
      </c>
      <c r="F50" s="49">
        <f>D50*E50</f>
        <v>7016.5289256198348</v>
      </c>
    </row>
    <row r="51" spans="1:6">
      <c r="A51" s="3">
        <v>530</v>
      </c>
      <c r="B51" s="4" t="s">
        <v>61</v>
      </c>
      <c r="C51" s="27"/>
      <c r="D51" s="20"/>
      <c r="E51" s="28"/>
      <c r="F51" s="50">
        <v>500</v>
      </c>
    </row>
    <row r="52" spans="1:6" ht="12.95">
      <c r="B52" s="33" t="s">
        <v>62</v>
      </c>
      <c r="C52" s="34"/>
      <c r="D52" s="35"/>
      <c r="E52" s="36"/>
      <c r="F52" s="47">
        <f>SUM(F38:F51)</f>
        <v>104439.00000000003</v>
      </c>
    </row>
    <row r="53" spans="1:6" ht="12.95">
      <c r="B53" s="13" t="s">
        <v>63</v>
      </c>
      <c r="C53" s="16"/>
      <c r="D53" s="17"/>
      <c r="E53" s="18"/>
      <c r="F53" s="48"/>
    </row>
    <row r="54" spans="1:6" ht="12.95">
      <c r="B54" s="13" t="s">
        <v>64</v>
      </c>
      <c r="C54" s="16" t="s">
        <v>8</v>
      </c>
      <c r="D54" s="20"/>
      <c r="E54" s="28"/>
      <c r="F54" s="48"/>
    </row>
    <row r="55" spans="1:6">
      <c r="A55" s="46">
        <v>594</v>
      </c>
      <c r="B55" s="29" t="s">
        <v>65</v>
      </c>
      <c r="C55" s="16" t="s">
        <v>8</v>
      </c>
      <c r="D55" s="20">
        <f>12*12*2</f>
        <v>288</v>
      </c>
      <c r="E55" s="28">
        <v>900</v>
      </c>
      <c r="F55" s="49">
        <f>D55*E55</f>
        <v>259200</v>
      </c>
    </row>
    <row r="56" spans="1:6">
      <c r="A56" s="46">
        <v>594</v>
      </c>
      <c r="B56" s="29" t="s">
        <v>66</v>
      </c>
      <c r="C56" s="16"/>
      <c r="D56" s="20"/>
      <c r="E56" s="28"/>
      <c r="F56" s="50">
        <v>9150</v>
      </c>
    </row>
    <row r="57" spans="1:6">
      <c r="A57" s="46">
        <v>594</v>
      </c>
      <c r="B57" s="29" t="s">
        <v>67</v>
      </c>
      <c r="C57" s="16" t="s">
        <v>8</v>
      </c>
      <c r="D57" s="20">
        <f>12*12*2</f>
        <v>288</v>
      </c>
      <c r="E57" s="28">
        <v>600</v>
      </c>
      <c r="F57" s="49">
        <f>D57*E57</f>
        <v>172800</v>
      </c>
    </row>
    <row r="58" spans="1:6">
      <c r="A58" s="46">
        <v>594</v>
      </c>
      <c r="B58" s="29" t="s">
        <v>68</v>
      </c>
      <c r="C58" s="16"/>
      <c r="D58" s="20"/>
      <c r="E58" s="28"/>
      <c r="F58" s="50">
        <v>1520</v>
      </c>
    </row>
    <row r="59" spans="1:6" ht="24.95">
      <c r="A59" s="46">
        <v>594</v>
      </c>
      <c r="B59" s="4" t="s">
        <v>69</v>
      </c>
      <c r="C59" s="16" t="s">
        <v>8</v>
      </c>
      <c r="D59" s="20">
        <f>12*12*2</f>
        <v>288</v>
      </c>
      <c r="E59" s="28">
        <v>600</v>
      </c>
      <c r="F59" s="49">
        <f>D59*E59</f>
        <v>172800</v>
      </c>
    </row>
    <row r="60" spans="1:6">
      <c r="A60" s="46">
        <v>594</v>
      </c>
      <c r="B60" s="4" t="s">
        <v>70</v>
      </c>
      <c r="C60" s="16"/>
      <c r="D60" s="20"/>
      <c r="E60" s="28"/>
      <c r="F60" s="50">
        <v>5340</v>
      </c>
    </row>
    <row r="61" spans="1:6" ht="12.95">
      <c r="B61" s="13" t="s">
        <v>71</v>
      </c>
      <c r="C61" s="16" t="s">
        <v>8</v>
      </c>
      <c r="D61" s="20"/>
      <c r="E61" s="28"/>
      <c r="F61" s="48"/>
    </row>
    <row r="62" spans="1:6" ht="26.1">
      <c r="B62" s="19" t="s">
        <v>72</v>
      </c>
      <c r="C62" s="27" t="s">
        <v>8</v>
      </c>
      <c r="D62" s="20">
        <v>12</v>
      </c>
      <c r="E62" s="28">
        <v>2754.8209366391188</v>
      </c>
      <c r="F62" s="49">
        <f>D62*E62</f>
        <v>33057.851239669428</v>
      </c>
    </row>
    <row r="63" spans="1:6" ht="12.95">
      <c r="A63" s="46">
        <v>730</v>
      </c>
      <c r="B63" s="19" t="s">
        <v>73</v>
      </c>
      <c r="C63" s="27"/>
      <c r="D63" s="20"/>
      <c r="E63" s="28"/>
      <c r="F63" s="50">
        <v>3658.8</v>
      </c>
    </row>
    <row r="64" spans="1:6">
      <c r="A64" s="46">
        <v>799</v>
      </c>
      <c r="B64" s="29" t="s">
        <v>74</v>
      </c>
      <c r="C64" s="27" t="s">
        <v>75</v>
      </c>
      <c r="D64" s="20">
        <f>12*3</f>
        <v>36</v>
      </c>
      <c r="E64" s="28">
        <v>2321.44</v>
      </c>
      <c r="F64" s="49">
        <f>D64*E64</f>
        <v>83571.839999999997</v>
      </c>
    </row>
    <row r="65" spans="1:6" ht="12.95">
      <c r="B65" s="13" t="s">
        <v>76</v>
      </c>
      <c r="C65" s="27" t="s">
        <v>8</v>
      </c>
      <c r="D65" s="20"/>
      <c r="E65" s="28"/>
      <c r="F65" s="48"/>
    </row>
    <row r="66" spans="1:6">
      <c r="B66" s="4" t="s">
        <v>77</v>
      </c>
      <c r="C66" s="27"/>
      <c r="D66" s="20"/>
      <c r="E66" s="28"/>
      <c r="F66" s="50">
        <v>1800</v>
      </c>
    </row>
    <row r="67" spans="1:6" ht="26.1">
      <c r="B67" s="13" t="s">
        <v>78</v>
      </c>
      <c r="C67" s="16" t="s">
        <v>8</v>
      </c>
      <c r="D67" s="20"/>
      <c r="E67" s="28"/>
      <c r="F67" s="48"/>
    </row>
    <row r="68" spans="1:6" ht="26.1">
      <c r="A68" s="46">
        <v>740</v>
      </c>
      <c r="B68" s="19" t="s">
        <v>79</v>
      </c>
      <c r="C68" s="16" t="s">
        <v>8</v>
      </c>
      <c r="D68" s="20">
        <v>12</v>
      </c>
      <c r="E68" s="28">
        <v>2066.1157024793388</v>
      </c>
      <c r="F68" s="49">
        <f>D68*E68</f>
        <v>24793.388429752064</v>
      </c>
    </row>
    <row r="69" spans="1:6" ht="12.95">
      <c r="A69" s="46">
        <v>740</v>
      </c>
      <c r="B69" s="19" t="s">
        <v>80</v>
      </c>
      <c r="C69" s="16"/>
      <c r="D69" s="20"/>
      <c r="E69" s="28"/>
      <c r="F69" s="49">
        <v>12000</v>
      </c>
    </row>
    <row r="70" spans="1:6" ht="12.95">
      <c r="A70" s="46"/>
      <c r="B70" s="19"/>
      <c r="C70" s="16"/>
      <c r="D70" s="20"/>
      <c r="E70" s="28"/>
      <c r="F70" s="49"/>
    </row>
    <row r="71" spans="1:6" ht="12.95">
      <c r="B71" s="33" t="s">
        <v>81</v>
      </c>
      <c r="C71" s="37"/>
      <c r="D71" s="38"/>
      <c r="E71" s="39"/>
      <c r="F71" s="47">
        <f>SUM(F54:F69)</f>
        <v>779691.87966942147</v>
      </c>
    </row>
    <row r="72" spans="1:6" ht="15">
      <c r="B72" s="13" t="s">
        <v>82</v>
      </c>
      <c r="C72" s="14"/>
      <c r="D72" s="20"/>
      <c r="E72" s="28"/>
      <c r="F72" s="48"/>
    </row>
    <row r="73" spans="1:6" ht="15">
      <c r="B73" s="13" t="s">
        <v>83</v>
      </c>
      <c r="C73" s="16"/>
      <c r="D73" s="20"/>
      <c r="E73" s="28"/>
      <c r="F73" s="48"/>
    </row>
    <row r="74" spans="1:6" ht="51.95">
      <c r="A74" s="3">
        <v>670</v>
      </c>
      <c r="B74" s="19" t="s">
        <v>84</v>
      </c>
      <c r="C74" s="27" t="s">
        <v>20</v>
      </c>
      <c r="D74" s="20">
        <v>4</v>
      </c>
      <c r="E74" s="28">
        <v>42000</v>
      </c>
      <c r="F74" s="49">
        <f t="shared" ref="F74:F85" si="0">D74*E74</f>
        <v>168000</v>
      </c>
    </row>
    <row r="75" spans="1:6" ht="51.95">
      <c r="A75" s="46">
        <v>710</v>
      </c>
      <c r="B75" s="19" t="s">
        <v>85</v>
      </c>
      <c r="C75" s="27" t="s">
        <v>86</v>
      </c>
      <c r="D75" s="20">
        <f>12*10*4</f>
        <v>480</v>
      </c>
      <c r="E75" s="28">
        <v>826.44628099173553</v>
      </c>
      <c r="F75" s="49">
        <f t="shared" si="0"/>
        <v>396694.21487603307</v>
      </c>
    </row>
    <row r="76" spans="1:6" ht="51.95">
      <c r="A76" s="46">
        <v>710</v>
      </c>
      <c r="B76" s="19" t="s">
        <v>87</v>
      </c>
      <c r="C76" s="27"/>
      <c r="D76" s="20"/>
      <c r="E76" s="28"/>
      <c r="F76" s="50">
        <v>610</v>
      </c>
    </row>
    <row r="77" spans="1:6" ht="39">
      <c r="A77" s="46">
        <v>710</v>
      </c>
      <c r="B77" s="19" t="s">
        <v>88</v>
      </c>
      <c r="C77" s="27" t="s">
        <v>89</v>
      </c>
      <c r="D77" s="20">
        <f>6*10</f>
        <v>60</v>
      </c>
      <c r="E77" s="28">
        <v>578.51239669421489</v>
      </c>
      <c r="F77" s="49">
        <f t="shared" si="0"/>
        <v>34710.74380165289</v>
      </c>
    </row>
    <row r="78" spans="1:6" ht="39">
      <c r="A78" s="46">
        <v>710</v>
      </c>
      <c r="B78" s="19" t="s">
        <v>90</v>
      </c>
      <c r="C78" s="16"/>
      <c r="D78" s="20"/>
      <c r="E78" s="28"/>
      <c r="F78" s="50">
        <v>300</v>
      </c>
    </row>
    <row r="79" spans="1:6" ht="39">
      <c r="A79" s="46">
        <v>710</v>
      </c>
      <c r="B79" s="19" t="s">
        <v>91</v>
      </c>
      <c r="C79" s="27" t="s">
        <v>92</v>
      </c>
      <c r="D79" s="20">
        <f>300*10</f>
        <v>3000</v>
      </c>
      <c r="E79" s="28">
        <v>165.28925619834712</v>
      </c>
      <c r="F79" s="49">
        <f t="shared" si="0"/>
        <v>495867.76859504136</v>
      </c>
    </row>
    <row r="80" spans="1:6" ht="26.1">
      <c r="A80" s="46">
        <v>584</v>
      </c>
      <c r="B80" s="19" t="s">
        <v>93</v>
      </c>
      <c r="C80" s="27" t="s">
        <v>94</v>
      </c>
      <c r="D80" s="20">
        <v>5</v>
      </c>
      <c r="E80" s="28">
        <v>49586.776859504134</v>
      </c>
      <c r="F80" s="49">
        <f t="shared" si="0"/>
        <v>247933.88429752068</v>
      </c>
    </row>
    <row r="81" spans="1:6" ht="26.1">
      <c r="A81" s="3">
        <v>710</v>
      </c>
      <c r="B81" s="19" t="s">
        <v>95</v>
      </c>
      <c r="C81" s="27" t="s">
        <v>94</v>
      </c>
      <c r="D81" s="20">
        <v>5</v>
      </c>
      <c r="E81" s="28">
        <v>41322.314049586777</v>
      </c>
      <c r="F81" s="49">
        <f t="shared" si="0"/>
        <v>206611.57024793388</v>
      </c>
    </row>
    <row r="82" spans="1:6" ht="65.099999999999994">
      <c r="A82" s="3">
        <v>710</v>
      </c>
      <c r="B82" s="19" t="s">
        <v>96</v>
      </c>
      <c r="C82" s="27" t="s">
        <v>89</v>
      </c>
      <c r="D82" s="20">
        <f>1*4</f>
        <v>4</v>
      </c>
      <c r="E82" s="28">
        <v>41322.314049586777</v>
      </c>
      <c r="F82" s="49">
        <f t="shared" si="0"/>
        <v>165289.25619834711</v>
      </c>
    </row>
    <row r="83" spans="1:6" ht="39">
      <c r="A83" s="3">
        <v>710</v>
      </c>
      <c r="B83" s="19" t="s">
        <v>97</v>
      </c>
      <c r="C83" s="27" t="s">
        <v>92</v>
      </c>
      <c r="D83" s="20">
        <f>10*300</f>
        <v>3000</v>
      </c>
      <c r="E83" s="28">
        <v>165.28925619834712</v>
      </c>
      <c r="F83" s="49">
        <f t="shared" si="0"/>
        <v>495867.76859504136</v>
      </c>
    </row>
    <row r="84" spans="1:6" ht="39">
      <c r="A84" s="3">
        <v>710</v>
      </c>
      <c r="B84" s="19" t="s">
        <v>98</v>
      </c>
      <c r="C84" s="27"/>
      <c r="D84" s="20"/>
      <c r="E84" s="28"/>
      <c r="F84" s="50">
        <v>470</v>
      </c>
    </row>
    <row r="85" spans="1:6" ht="26.1">
      <c r="A85" s="3">
        <v>550</v>
      </c>
      <c r="B85" s="19" t="s">
        <v>99</v>
      </c>
      <c r="C85" s="27" t="s">
        <v>20</v>
      </c>
      <c r="D85" s="20">
        <v>1</v>
      </c>
      <c r="E85" s="28">
        <v>247933.88429752068</v>
      </c>
      <c r="F85" s="49">
        <f t="shared" si="0"/>
        <v>247933.88429752068</v>
      </c>
    </row>
    <row r="86" spans="1:6" ht="39">
      <c r="A86" s="3">
        <v>550</v>
      </c>
      <c r="B86" s="19" t="s">
        <v>100</v>
      </c>
      <c r="C86" s="16"/>
      <c r="D86" s="20"/>
      <c r="E86" s="28"/>
      <c r="F86" s="50">
        <v>3050</v>
      </c>
    </row>
    <row r="87" spans="1:6" ht="15">
      <c r="B87" s="13" t="s">
        <v>101</v>
      </c>
      <c r="C87" s="16"/>
      <c r="D87" s="20"/>
      <c r="E87" s="28"/>
      <c r="F87" s="48"/>
    </row>
    <row r="88" spans="1:6" ht="12.95">
      <c r="B88" s="13" t="s">
        <v>102</v>
      </c>
      <c r="C88" s="16"/>
      <c r="D88" s="20"/>
      <c r="E88" s="28"/>
      <c r="F88" s="48"/>
    </row>
    <row r="89" spans="1:6">
      <c r="A89" s="3">
        <v>760</v>
      </c>
      <c r="B89" s="4" t="s">
        <v>103</v>
      </c>
      <c r="C89" s="27" t="s">
        <v>20</v>
      </c>
      <c r="D89" s="20">
        <v>1</v>
      </c>
      <c r="E89" s="28">
        <v>42000</v>
      </c>
      <c r="F89" s="49">
        <f>D89*E89</f>
        <v>42000</v>
      </c>
    </row>
    <row r="90" spans="1:6" ht="26.1">
      <c r="A90" s="3">
        <v>670</v>
      </c>
      <c r="B90" s="13" t="s">
        <v>104</v>
      </c>
      <c r="C90" s="27" t="s">
        <v>105</v>
      </c>
      <c r="D90" s="20">
        <v>1</v>
      </c>
      <c r="E90" s="28">
        <v>12396.694214876034</v>
      </c>
      <c r="F90" s="49">
        <f>D90*E90</f>
        <v>12396.694214876034</v>
      </c>
    </row>
    <row r="91" spans="1:6" ht="12.95">
      <c r="B91" s="19" t="s">
        <v>106</v>
      </c>
      <c r="C91" s="16"/>
      <c r="D91" s="20"/>
      <c r="E91" s="28"/>
      <c r="F91" s="48"/>
    </row>
    <row r="92" spans="1:6" ht="12.95">
      <c r="B92" s="13" t="s">
        <v>107</v>
      </c>
      <c r="C92" s="27"/>
      <c r="D92" s="20"/>
      <c r="E92" s="28"/>
      <c r="F92" s="48"/>
    </row>
    <row r="93" spans="1:6" ht="26.1">
      <c r="B93" s="13" t="s">
        <v>108</v>
      </c>
      <c r="C93" s="27"/>
      <c r="D93" s="20"/>
      <c r="E93" s="28"/>
      <c r="F93" s="48"/>
    </row>
    <row r="94" spans="1:6" ht="12.95">
      <c r="A94" s="3">
        <v>750</v>
      </c>
      <c r="B94" s="19" t="s">
        <v>109</v>
      </c>
      <c r="C94" s="27" t="s">
        <v>110</v>
      </c>
      <c r="D94" s="20">
        <v>12</v>
      </c>
      <c r="E94" s="28">
        <v>2231.40495867769</v>
      </c>
      <c r="F94" s="49">
        <f>D94*E94</f>
        <v>26776.859504132281</v>
      </c>
    </row>
    <row r="95" spans="1:6" ht="15">
      <c r="B95" s="13" t="s">
        <v>111</v>
      </c>
      <c r="C95" s="27"/>
      <c r="D95" s="20"/>
      <c r="E95" s="28"/>
      <c r="F95" s="48"/>
    </row>
    <row r="96" spans="1:6" ht="62.45">
      <c r="A96" s="3">
        <v>680</v>
      </c>
      <c r="B96" s="4" t="s">
        <v>112</v>
      </c>
      <c r="C96" s="27" t="s">
        <v>94</v>
      </c>
      <c r="D96" s="20">
        <v>1</v>
      </c>
      <c r="E96" s="28">
        <v>36322.314049586799</v>
      </c>
      <c r="F96" s="49">
        <f t="shared" ref="F96:F103" si="1">D96*E96</f>
        <v>36322.314049586799</v>
      </c>
    </row>
    <row r="97" spans="1:6" ht="39">
      <c r="A97" s="3">
        <v>680</v>
      </c>
      <c r="B97" s="19" t="s">
        <v>113</v>
      </c>
      <c r="C97" s="27" t="s">
        <v>94</v>
      </c>
      <c r="D97" s="20">
        <v>1</v>
      </c>
      <c r="E97" s="28">
        <v>70000</v>
      </c>
      <c r="F97" s="49">
        <f t="shared" si="1"/>
        <v>70000</v>
      </c>
    </row>
    <row r="98" spans="1:6" ht="39">
      <c r="A98" s="3">
        <v>680</v>
      </c>
      <c r="B98" s="19" t="s">
        <v>114</v>
      </c>
      <c r="C98" s="27" t="s">
        <v>94</v>
      </c>
      <c r="D98" s="20">
        <v>1</v>
      </c>
      <c r="E98" s="28">
        <v>19322.314049586799</v>
      </c>
      <c r="F98" s="49">
        <f t="shared" si="1"/>
        <v>19322.314049586799</v>
      </c>
    </row>
    <row r="99" spans="1:6" ht="39">
      <c r="A99" s="3">
        <v>680</v>
      </c>
      <c r="B99" s="19" t="s">
        <v>115</v>
      </c>
      <c r="C99" s="27" t="s">
        <v>94</v>
      </c>
      <c r="D99" s="20">
        <f>1*9</f>
        <v>9</v>
      </c>
      <c r="E99" s="28">
        <v>10528.925619834699</v>
      </c>
      <c r="F99" s="49">
        <f t="shared" si="1"/>
        <v>94760.330578512294</v>
      </c>
    </row>
    <row r="100" spans="1:6" ht="39">
      <c r="A100" s="3">
        <v>680</v>
      </c>
      <c r="B100" s="19" t="s">
        <v>116</v>
      </c>
      <c r="C100" s="27"/>
      <c r="D100" s="20"/>
      <c r="E100" s="28"/>
      <c r="F100" s="50">
        <v>229</v>
      </c>
    </row>
    <row r="101" spans="1:6" ht="26.1">
      <c r="A101" s="3">
        <v>680</v>
      </c>
      <c r="B101" s="19" t="s">
        <v>117</v>
      </c>
      <c r="C101" s="27" t="s">
        <v>94</v>
      </c>
      <c r="D101" s="20">
        <f>2*9</f>
        <v>18</v>
      </c>
      <c r="E101" s="28">
        <v>6000.5702479338797</v>
      </c>
      <c r="F101" s="49">
        <f t="shared" si="1"/>
        <v>108010.26446280984</v>
      </c>
    </row>
    <row r="102" spans="1:6" ht="26.1">
      <c r="A102" s="3">
        <v>680</v>
      </c>
      <c r="B102" s="19" t="s">
        <v>118</v>
      </c>
      <c r="C102" s="27"/>
      <c r="D102" s="20"/>
      <c r="E102" s="28"/>
      <c r="F102" s="50">
        <v>460</v>
      </c>
    </row>
    <row r="103" spans="1:6" ht="26.1">
      <c r="A103" s="3">
        <v>680</v>
      </c>
      <c r="B103" s="19" t="s">
        <v>119</v>
      </c>
      <c r="C103" s="27" t="s">
        <v>94</v>
      </c>
      <c r="D103" s="20">
        <v>10</v>
      </c>
      <c r="E103" s="28">
        <v>7264.4628099173597</v>
      </c>
      <c r="F103" s="49">
        <f t="shared" si="1"/>
        <v>72644.628099173598</v>
      </c>
    </row>
    <row r="104" spans="1:6" ht="15">
      <c r="B104" s="13" t="s">
        <v>120</v>
      </c>
      <c r="C104" s="27"/>
      <c r="D104" s="20"/>
      <c r="E104" s="28"/>
      <c r="F104" s="49"/>
    </row>
    <row r="105" spans="1:6" ht="24.95">
      <c r="A105" s="3">
        <v>667</v>
      </c>
      <c r="B105" s="4" t="s">
        <v>121</v>
      </c>
      <c r="C105" s="27" t="s">
        <v>94</v>
      </c>
      <c r="D105" s="20">
        <v>500</v>
      </c>
      <c r="E105" s="28">
        <v>10</v>
      </c>
      <c r="F105" s="49">
        <v>4500</v>
      </c>
    </row>
    <row r="106" spans="1:6">
      <c r="A106" s="3">
        <v>667</v>
      </c>
      <c r="B106" s="4" t="s">
        <v>122</v>
      </c>
      <c r="C106" s="27"/>
      <c r="D106" s="20"/>
      <c r="E106" s="28"/>
      <c r="F106" s="50">
        <v>480</v>
      </c>
    </row>
    <row r="107" spans="1:6">
      <c r="A107" s="3">
        <v>667</v>
      </c>
      <c r="B107" s="4" t="s">
        <v>123</v>
      </c>
      <c r="C107" s="27"/>
      <c r="D107" s="20"/>
      <c r="E107" s="28"/>
      <c r="F107" s="50">
        <v>1500</v>
      </c>
    </row>
    <row r="108" spans="1:6" ht="12.95">
      <c r="B108" s="33" t="s">
        <v>124</v>
      </c>
      <c r="C108" s="34"/>
      <c r="D108" s="35"/>
      <c r="E108" s="36"/>
      <c r="F108" s="47">
        <f>SUM(F73:F107)</f>
        <v>2952741.4958677688</v>
      </c>
    </row>
    <row r="109" spans="1:6" ht="12.95">
      <c r="B109" s="13" t="s">
        <v>125</v>
      </c>
      <c r="C109" s="21"/>
      <c r="D109" s="30"/>
      <c r="E109" s="31"/>
      <c r="F109" s="53"/>
    </row>
    <row r="110" spans="1:6" ht="26.1">
      <c r="A110" s="3">
        <v>667</v>
      </c>
      <c r="B110" s="19" t="s">
        <v>126</v>
      </c>
      <c r="C110" s="21" t="s">
        <v>94</v>
      </c>
      <c r="D110" s="20">
        <v>500</v>
      </c>
      <c r="E110" s="28">
        <v>1.25</v>
      </c>
      <c r="F110" s="49">
        <f>D110*E110</f>
        <v>625</v>
      </c>
    </row>
    <row r="111" spans="1:6" ht="12.95">
      <c r="A111" s="3">
        <v>799</v>
      </c>
      <c r="B111" s="19" t="s">
        <v>127</v>
      </c>
      <c r="C111" s="21"/>
      <c r="D111" s="20"/>
      <c r="E111" s="28">
        <v>7.0000000000000007E-2</v>
      </c>
      <c r="F111" s="113">
        <v>66853</v>
      </c>
    </row>
    <row r="112" spans="1:6" ht="12.95">
      <c r="B112" s="23" t="s">
        <v>128</v>
      </c>
      <c r="C112" s="24"/>
      <c r="D112" s="25"/>
      <c r="E112" s="26"/>
      <c r="F112" s="54">
        <f>SUM(F110:F111)</f>
        <v>67478</v>
      </c>
    </row>
    <row r="113" spans="1:7" ht="12.95">
      <c r="B113" s="40" t="s">
        <v>129</v>
      </c>
      <c r="C113" s="41"/>
      <c r="D113" s="42"/>
      <c r="E113" s="43"/>
      <c r="F113" s="47">
        <f>SUM(F112+F108+F71+F52+F35+F29)</f>
        <v>5644081.3594214879</v>
      </c>
      <c r="G113" s="5"/>
    </row>
    <row r="114" spans="1:7" ht="26.1">
      <c r="B114" s="40" t="s">
        <v>130</v>
      </c>
      <c r="C114" s="41" t="s">
        <v>131</v>
      </c>
      <c r="D114" s="42">
        <v>1</v>
      </c>
      <c r="E114" s="43">
        <v>0.02</v>
      </c>
      <c r="F114" s="87">
        <f>+F113*E114</f>
        <v>112881.62718842976</v>
      </c>
      <c r="G114" s="5"/>
    </row>
    <row r="115" spans="1:7" ht="26.1">
      <c r="B115" s="40" t="s">
        <v>132</v>
      </c>
      <c r="C115" s="41"/>
      <c r="D115" s="42"/>
      <c r="E115" s="43"/>
      <c r="F115" s="87">
        <f>SUM(F113:F114)</f>
        <v>5756962.9866099181</v>
      </c>
      <c r="G115" s="5"/>
    </row>
    <row r="116" spans="1:7" ht="37.5">
      <c r="B116" s="32" t="s">
        <v>133</v>
      </c>
      <c r="C116" s="27"/>
      <c r="D116" s="20"/>
      <c r="E116" s="28"/>
      <c r="F116" s="55"/>
    </row>
    <row r="117" spans="1:7">
      <c r="A117" s="3">
        <v>799</v>
      </c>
      <c r="B117" s="32" t="s">
        <v>134</v>
      </c>
      <c r="C117" s="27" t="s">
        <v>20</v>
      </c>
      <c r="D117" s="20">
        <v>1</v>
      </c>
      <c r="E117" s="28">
        <v>7.0000000000000007E-2</v>
      </c>
      <c r="F117" s="49">
        <f>F115*E117</f>
        <v>402987.40906269429</v>
      </c>
    </row>
    <row r="118" spans="1:7">
      <c r="A118" s="3">
        <v>799</v>
      </c>
      <c r="B118" s="32"/>
      <c r="C118" s="27"/>
      <c r="D118" s="20"/>
      <c r="E118" s="28"/>
      <c r="F118" s="50"/>
    </row>
    <row r="119" spans="1:7" ht="26.1">
      <c r="B119" s="44" t="s">
        <v>135</v>
      </c>
      <c r="C119" s="34"/>
      <c r="D119" s="35"/>
      <c r="E119" s="36"/>
      <c r="F119" s="47">
        <f>SUM(F115+F117+F118)</f>
        <v>6159950.3956726119</v>
      </c>
    </row>
    <row r="120" spans="1:7" ht="29.1">
      <c r="B120" s="6" t="s">
        <v>136</v>
      </c>
      <c r="C120" s="27"/>
      <c r="D120" s="20"/>
      <c r="E120" s="28"/>
      <c r="F120" s="49"/>
    </row>
    <row r="121" spans="1:7" ht="28.5" thickBot="1">
      <c r="B121" s="40" t="s">
        <v>137</v>
      </c>
      <c r="C121" s="34"/>
      <c r="D121" s="35"/>
      <c r="E121" s="36"/>
      <c r="F121" s="56">
        <f>SUM(F120,F119)</f>
        <v>6159950.3956726119</v>
      </c>
    </row>
    <row r="122" spans="1:7">
      <c r="B122" s="7"/>
      <c r="F122" s="57"/>
    </row>
    <row r="123" spans="1:7">
      <c r="B123" s="8"/>
      <c r="C123" s="8"/>
      <c r="D123" s="8"/>
      <c r="E123" s="8"/>
      <c r="F123" s="58"/>
    </row>
    <row r="124" spans="1:7">
      <c r="B124" s="9"/>
      <c r="C124" s="9"/>
      <c r="D124" s="9"/>
      <c r="E124" s="9"/>
      <c r="F124" s="59"/>
    </row>
    <row r="125" spans="1:7">
      <c r="B125" s="9"/>
      <c r="C125" s="9"/>
      <c r="D125" s="9"/>
      <c r="E125" s="9"/>
      <c r="F125" s="59"/>
    </row>
    <row r="126" spans="1:7">
      <c r="B126" s="9"/>
      <c r="C126" s="9"/>
      <c r="D126" s="9"/>
      <c r="E126" s="9"/>
      <c r="F126" s="59"/>
    </row>
    <row r="127" spans="1:7">
      <c r="B127" s="8"/>
      <c r="C127" s="8"/>
      <c r="D127" s="8"/>
      <c r="E127" s="8"/>
      <c r="F127" s="60"/>
    </row>
    <row r="128" spans="1:7">
      <c r="B128" s="9"/>
      <c r="C128" s="9"/>
      <c r="D128" s="9"/>
      <c r="E128" s="9"/>
      <c r="F128" s="59"/>
    </row>
    <row r="129" spans="2:6">
      <c r="B129" s="9"/>
      <c r="C129" s="9"/>
      <c r="D129" s="9"/>
      <c r="E129" s="9"/>
      <c r="F129" s="59"/>
    </row>
    <row r="130" spans="2:6">
      <c r="B130" s="9"/>
      <c r="C130" s="9"/>
      <c r="D130" s="9"/>
      <c r="E130" s="9"/>
      <c r="F130" s="59"/>
    </row>
    <row r="131" spans="2:6">
      <c r="B131" s="7"/>
      <c r="C131" s="7"/>
      <c r="D131" s="7"/>
      <c r="E131" s="7"/>
      <c r="F131" s="1"/>
    </row>
    <row r="132" spans="2:6">
      <c r="B132" s="7"/>
      <c r="C132" s="7"/>
      <c r="D132" s="7"/>
      <c r="E132" s="7"/>
      <c r="F132" s="1"/>
    </row>
    <row r="133" spans="2:6">
      <c r="B133" s="8"/>
      <c r="C133" s="8"/>
      <c r="D133" s="8"/>
      <c r="E133" s="8"/>
      <c r="F133" s="60"/>
    </row>
    <row r="134" spans="2:6">
      <c r="B134" s="8"/>
      <c r="C134" s="8"/>
      <c r="D134" s="8"/>
      <c r="E134" s="8"/>
      <c r="F134" s="60"/>
    </row>
    <row r="135" spans="2:6">
      <c r="B135" s="8"/>
      <c r="C135" s="8"/>
      <c r="D135" s="8"/>
      <c r="E135" s="8"/>
      <c r="F135" s="60"/>
    </row>
    <row r="136" spans="2:6" ht="12.95">
      <c r="B136" s="10"/>
      <c r="C136" s="10"/>
      <c r="D136" s="10"/>
      <c r="E136" s="10"/>
      <c r="F136" s="61"/>
    </row>
    <row r="137" spans="2:6">
      <c r="B137" s="7"/>
    </row>
    <row r="138" spans="2:6">
      <c r="B138" s="7"/>
    </row>
    <row r="139" spans="2:6">
      <c r="B139" s="7"/>
    </row>
    <row r="140" spans="2:6">
      <c r="B140" s="7"/>
    </row>
    <row r="141" spans="2:6">
      <c r="B141" s="7"/>
    </row>
    <row r="142" spans="2:6">
      <c r="B142" s="7"/>
    </row>
    <row r="143" spans="2:6">
      <c r="B143" s="7"/>
    </row>
    <row r="144" spans="2:6">
      <c r="B144" s="7"/>
    </row>
    <row r="145" spans="2:6">
      <c r="B145" s="7"/>
    </row>
    <row r="146" spans="2:6">
      <c r="B146" s="7"/>
      <c r="C146" s="7"/>
      <c r="D146" s="7"/>
      <c r="E146" s="7"/>
      <c r="F146" s="1"/>
    </row>
    <row r="147" spans="2:6">
      <c r="B147" s="7"/>
      <c r="C147" s="7"/>
      <c r="D147" s="7"/>
      <c r="E147" s="7"/>
      <c r="F147" s="1"/>
    </row>
    <row r="148" spans="2:6">
      <c r="B148" s="7"/>
      <c r="C148" s="7"/>
      <c r="D148" s="7"/>
      <c r="E148" s="7"/>
      <c r="F148" s="1"/>
    </row>
    <row r="149" spans="2:6">
      <c r="B149" s="7"/>
      <c r="C149" s="7"/>
      <c r="D149" s="7"/>
      <c r="E149" s="7"/>
      <c r="F149" s="1"/>
    </row>
    <row r="150" spans="2:6">
      <c r="B150" s="7"/>
      <c r="C150" s="7"/>
      <c r="D150" s="7"/>
      <c r="E150" s="7"/>
      <c r="F150" s="1"/>
    </row>
    <row r="151" spans="2:6">
      <c r="B151" s="7"/>
      <c r="C151" s="7"/>
      <c r="D151" s="7"/>
      <c r="E151" s="7"/>
      <c r="F151" s="1"/>
    </row>
    <row r="152" spans="2:6">
      <c r="B152" s="7"/>
      <c r="C152" s="7"/>
      <c r="D152" s="7"/>
      <c r="E152" s="7"/>
      <c r="F152" s="1"/>
    </row>
    <row r="153" spans="2:6">
      <c r="B153" s="7"/>
      <c r="C153" s="7"/>
      <c r="D153" s="7"/>
      <c r="E153" s="7"/>
      <c r="F153" s="1"/>
    </row>
    <row r="154" spans="2:6">
      <c r="B154" s="7"/>
      <c r="C154" s="7"/>
      <c r="D154" s="7"/>
      <c r="E154" s="7"/>
      <c r="F154" s="1"/>
    </row>
    <row r="155" spans="2:6">
      <c r="B155" s="7"/>
      <c r="C155" s="7"/>
      <c r="D155" s="7"/>
      <c r="E155" s="7"/>
      <c r="F155" s="1"/>
    </row>
    <row r="156" spans="2:6">
      <c r="B156" s="7"/>
      <c r="C156" s="7"/>
      <c r="D156" s="7"/>
      <c r="E156" s="7"/>
      <c r="F156" s="1"/>
    </row>
    <row r="157" spans="2:6">
      <c r="B157" s="7"/>
      <c r="C157" s="7"/>
      <c r="D157" s="7"/>
      <c r="E157" s="7"/>
      <c r="F157" s="1"/>
    </row>
    <row r="158" spans="2:6">
      <c r="B158" s="7"/>
      <c r="C158" s="7"/>
      <c r="D158" s="7"/>
      <c r="E158" s="7"/>
      <c r="F158" s="1"/>
    </row>
    <row r="159" spans="2:6">
      <c r="B159" s="7"/>
      <c r="C159" s="7"/>
      <c r="D159" s="7"/>
      <c r="E159" s="7"/>
      <c r="F159" s="1"/>
    </row>
    <row r="160" spans="2:6">
      <c r="B160" s="7"/>
      <c r="C160" s="7"/>
      <c r="D160" s="7"/>
      <c r="E160" s="7"/>
      <c r="F160" s="1"/>
    </row>
    <row r="161" spans="2:6">
      <c r="B161" s="7"/>
      <c r="C161" s="7"/>
      <c r="D161" s="7"/>
      <c r="E161" s="7"/>
      <c r="F161" s="1"/>
    </row>
    <row r="162" spans="2:6">
      <c r="B162" s="7"/>
      <c r="C162" s="7"/>
      <c r="D162" s="7"/>
      <c r="E162" s="7"/>
      <c r="F162" s="1"/>
    </row>
    <row r="163" spans="2:6">
      <c r="B163" s="7"/>
      <c r="C163" s="7"/>
      <c r="D163" s="7"/>
      <c r="E163" s="7"/>
      <c r="F163" s="1"/>
    </row>
    <row r="164" spans="2:6">
      <c r="B164" s="7"/>
      <c r="C164" s="7"/>
      <c r="D164" s="7"/>
      <c r="E164" s="7"/>
      <c r="F164" s="1"/>
    </row>
    <row r="165" spans="2:6">
      <c r="B165" s="7"/>
      <c r="C165" s="7"/>
      <c r="D165" s="7"/>
      <c r="E165" s="7"/>
      <c r="F165" s="1"/>
    </row>
    <row r="166" spans="2:6">
      <c r="B166" s="11"/>
      <c r="C166" s="7"/>
      <c r="D166" s="7"/>
      <c r="E166" s="7"/>
      <c r="F166" s="1"/>
    </row>
    <row r="167" spans="2:6">
      <c r="C167" s="7"/>
      <c r="D167" s="7"/>
      <c r="E167" s="7"/>
      <c r="F167" s="1"/>
    </row>
    <row r="168" spans="2:6">
      <c r="C168" s="7"/>
      <c r="D168" s="7"/>
      <c r="E168" s="7"/>
      <c r="F168" s="1"/>
    </row>
    <row r="169" spans="2:6">
      <c r="C169" s="7"/>
      <c r="D169" s="7"/>
      <c r="E169" s="7"/>
      <c r="F169" s="1"/>
    </row>
    <row r="170" spans="2:6">
      <c r="C170" s="7"/>
      <c r="D170" s="7"/>
      <c r="E170" s="7"/>
      <c r="F170" s="1"/>
    </row>
    <row r="171" spans="2:6">
      <c r="C171" s="7"/>
      <c r="D171" s="7"/>
      <c r="E171" s="7"/>
      <c r="F171" s="1"/>
    </row>
    <row r="172" spans="2:6">
      <c r="C172" s="7"/>
      <c r="D172" s="7"/>
      <c r="E172" s="7"/>
      <c r="F172" s="1"/>
    </row>
    <row r="173" spans="2:6">
      <c r="C173" s="7"/>
      <c r="D173" s="7"/>
      <c r="E173" s="7"/>
      <c r="F173" s="1"/>
    </row>
    <row r="174" spans="2:6">
      <c r="C174" s="7"/>
      <c r="D174" s="7"/>
      <c r="E174" s="7"/>
      <c r="F174" s="1"/>
    </row>
    <row r="175" spans="2:6">
      <c r="C175" s="7"/>
      <c r="D175" s="7"/>
      <c r="E175" s="7"/>
      <c r="F175" s="1"/>
    </row>
    <row r="176" spans="2:6">
      <c r="C176" s="7"/>
      <c r="D176" s="7"/>
      <c r="E176" s="7"/>
      <c r="F176" s="1"/>
    </row>
    <row r="177" spans="2:6">
      <c r="C177" s="7"/>
      <c r="D177" s="7"/>
      <c r="E177" s="7"/>
      <c r="F177" s="1"/>
    </row>
    <row r="178" spans="2:6">
      <c r="C178" s="7"/>
      <c r="D178" s="7"/>
      <c r="E178" s="7"/>
      <c r="F178" s="1"/>
    </row>
    <row r="179" spans="2:6">
      <c r="B179" s="3"/>
      <c r="C179" s="7"/>
      <c r="D179" s="7"/>
      <c r="E179" s="7"/>
      <c r="F179" s="1"/>
    </row>
    <row r="180" spans="2:6">
      <c r="B180" s="3"/>
      <c r="C180" s="7"/>
      <c r="D180" s="7"/>
      <c r="E180" s="7"/>
      <c r="F180" s="1"/>
    </row>
    <row r="181" spans="2:6">
      <c r="B181" s="3"/>
      <c r="C181" s="7"/>
      <c r="D181" s="7"/>
      <c r="E181" s="7"/>
      <c r="F181" s="1"/>
    </row>
    <row r="182" spans="2:6">
      <c r="B182" s="3"/>
      <c r="C182" s="7"/>
      <c r="D182" s="7"/>
      <c r="E182" s="7"/>
      <c r="F182" s="1"/>
    </row>
    <row r="183" spans="2:6">
      <c r="B183" s="3"/>
      <c r="C183" s="7"/>
      <c r="D183" s="7"/>
      <c r="E183" s="7"/>
      <c r="F183" s="1"/>
    </row>
    <row r="184" spans="2:6">
      <c r="B184" s="3"/>
      <c r="C184" s="7"/>
      <c r="D184" s="7"/>
      <c r="E184" s="7"/>
      <c r="F184" s="1"/>
    </row>
    <row r="185" spans="2:6">
      <c r="B185" s="3"/>
      <c r="C185" s="7"/>
      <c r="D185" s="7"/>
      <c r="E185" s="7"/>
      <c r="F185" s="1"/>
    </row>
    <row r="186" spans="2:6">
      <c r="B186" s="3"/>
      <c r="C186" s="7"/>
      <c r="D186" s="7"/>
      <c r="E186" s="7"/>
      <c r="F186" s="1"/>
    </row>
    <row r="187" spans="2:6">
      <c r="B187" s="3"/>
      <c r="C187" s="7"/>
      <c r="D187" s="7"/>
      <c r="E187" s="7"/>
      <c r="F187" s="1"/>
    </row>
    <row r="188" spans="2:6">
      <c r="B188" s="3"/>
      <c r="C188" s="7"/>
      <c r="D188" s="7"/>
      <c r="E188" s="7"/>
      <c r="F188" s="1"/>
    </row>
    <row r="189" spans="2:6">
      <c r="B189" s="3"/>
      <c r="C189" s="7"/>
      <c r="D189" s="7"/>
      <c r="E189" s="7"/>
      <c r="F189" s="1"/>
    </row>
    <row r="190" spans="2:6">
      <c r="B190" s="3"/>
      <c r="C190" s="7"/>
      <c r="D190" s="7"/>
      <c r="E190" s="7"/>
      <c r="F190" s="1"/>
    </row>
    <row r="191" spans="2:6">
      <c r="B191" s="3"/>
      <c r="C191" s="7"/>
      <c r="D191" s="7"/>
      <c r="E191" s="7"/>
      <c r="F191" s="1"/>
    </row>
    <row r="192" spans="2:6">
      <c r="B192" s="3"/>
      <c r="C192" s="7"/>
      <c r="D192" s="7"/>
      <c r="E192" s="7"/>
      <c r="F192" s="1"/>
    </row>
    <row r="193" spans="2:6">
      <c r="B193" s="3"/>
      <c r="C193" s="7"/>
      <c r="D193" s="7"/>
      <c r="E193" s="7"/>
      <c r="F193" s="1"/>
    </row>
    <row r="194" spans="2:6">
      <c r="B194" s="3"/>
      <c r="C194" s="7"/>
      <c r="D194" s="7"/>
      <c r="E194" s="7"/>
      <c r="F194" s="1"/>
    </row>
    <row r="195" spans="2:6">
      <c r="B195" s="3"/>
      <c r="C195" s="7"/>
      <c r="D195" s="7"/>
      <c r="E195" s="7"/>
      <c r="F195" s="1"/>
    </row>
    <row r="196" spans="2:6">
      <c r="B196" s="3"/>
      <c r="C196" s="7"/>
      <c r="D196" s="7"/>
      <c r="E196" s="7"/>
      <c r="F196" s="1"/>
    </row>
    <row r="197" spans="2:6">
      <c r="B197" s="3"/>
      <c r="C197" s="7"/>
      <c r="D197" s="7"/>
      <c r="E197" s="7"/>
      <c r="F197" s="1"/>
    </row>
    <row r="198" spans="2:6">
      <c r="B198" s="3"/>
      <c r="C198" s="7"/>
      <c r="D198" s="7"/>
      <c r="E198" s="7"/>
      <c r="F198" s="1"/>
    </row>
    <row r="199" spans="2:6">
      <c r="B199" s="3"/>
      <c r="C199" s="7"/>
      <c r="D199" s="7"/>
      <c r="E199" s="7"/>
      <c r="F199" s="1"/>
    </row>
    <row r="200" spans="2:6">
      <c r="B200" s="3"/>
      <c r="C200" s="7"/>
      <c r="D200" s="7"/>
      <c r="E200" s="7"/>
      <c r="F200" s="1"/>
    </row>
    <row r="201" spans="2:6">
      <c r="B201" s="3"/>
      <c r="C201" s="7"/>
      <c r="D201" s="7"/>
      <c r="E201" s="7"/>
      <c r="F201" s="1"/>
    </row>
    <row r="202" spans="2:6">
      <c r="B202" s="3"/>
      <c r="C202" s="7"/>
      <c r="D202" s="7"/>
      <c r="E202" s="7"/>
      <c r="F202" s="1"/>
    </row>
    <row r="203" spans="2:6">
      <c r="B203" s="3"/>
      <c r="C203" s="7"/>
      <c r="D203" s="7"/>
      <c r="E203" s="7"/>
      <c r="F203" s="1"/>
    </row>
    <row r="204" spans="2:6">
      <c r="B204" s="3"/>
      <c r="C204" s="7"/>
      <c r="D204" s="7"/>
      <c r="E204" s="7"/>
      <c r="F204" s="1"/>
    </row>
    <row r="205" spans="2:6">
      <c r="B205" s="3"/>
      <c r="C205" s="7"/>
      <c r="D205" s="7"/>
      <c r="E205" s="7"/>
      <c r="F205" s="1"/>
    </row>
    <row r="206" spans="2:6">
      <c r="B206" s="3"/>
      <c r="C206" s="7"/>
      <c r="D206" s="7"/>
      <c r="E206" s="7"/>
      <c r="F206" s="1"/>
    </row>
    <row r="207" spans="2:6">
      <c r="B207" s="3"/>
      <c r="C207" s="7"/>
      <c r="D207" s="7"/>
      <c r="E207" s="7"/>
      <c r="F207" s="1"/>
    </row>
    <row r="208" spans="2:6">
      <c r="B208" s="3"/>
      <c r="C208" s="7"/>
      <c r="D208" s="7"/>
      <c r="E208" s="7"/>
      <c r="F208" s="1"/>
    </row>
    <row r="209" spans="2:6">
      <c r="B209" s="3"/>
      <c r="C209" s="7"/>
      <c r="D209" s="7"/>
      <c r="E209" s="7"/>
      <c r="F209" s="1"/>
    </row>
    <row r="210" spans="2:6">
      <c r="B210" s="3"/>
      <c r="C210" s="7"/>
      <c r="D210" s="7"/>
      <c r="E210" s="7"/>
      <c r="F210" s="1"/>
    </row>
    <row r="211" spans="2:6">
      <c r="B211" s="3"/>
      <c r="C211" s="7"/>
      <c r="D211" s="7"/>
      <c r="E211" s="7"/>
      <c r="F211" s="1"/>
    </row>
    <row r="212" spans="2:6">
      <c r="B212" s="3"/>
      <c r="C212" s="7"/>
      <c r="D212" s="7"/>
      <c r="E212" s="7"/>
      <c r="F212" s="1"/>
    </row>
    <row r="213" spans="2:6">
      <c r="B213" s="3"/>
      <c r="C213" s="7"/>
      <c r="D213" s="7"/>
      <c r="E213" s="7"/>
      <c r="F213" s="1"/>
    </row>
    <row r="214" spans="2:6">
      <c r="B214" s="3"/>
      <c r="C214" s="7"/>
      <c r="D214" s="7"/>
      <c r="E214" s="7"/>
      <c r="F214" s="1"/>
    </row>
    <row r="215" spans="2:6">
      <c r="B215" s="3"/>
      <c r="C215" s="7"/>
      <c r="D215" s="7"/>
      <c r="E215" s="7"/>
      <c r="F215" s="1"/>
    </row>
    <row r="216" spans="2:6">
      <c r="B216" s="3"/>
      <c r="C216" s="7"/>
      <c r="D216" s="7"/>
      <c r="E216" s="7"/>
      <c r="F216" s="1"/>
    </row>
    <row r="217" spans="2:6">
      <c r="B217" s="3"/>
      <c r="C217" s="7"/>
      <c r="D217" s="7"/>
      <c r="E217" s="7"/>
      <c r="F217" s="1"/>
    </row>
    <row r="218" spans="2:6">
      <c r="B218" s="3"/>
      <c r="C218" s="7"/>
      <c r="D218" s="7"/>
      <c r="E218" s="7"/>
      <c r="F218" s="1"/>
    </row>
    <row r="219" spans="2:6">
      <c r="B219" s="3"/>
      <c r="C219" s="7"/>
      <c r="D219" s="7"/>
      <c r="E219" s="7"/>
      <c r="F219" s="1"/>
    </row>
    <row r="220" spans="2:6">
      <c r="B220" s="3"/>
      <c r="C220" s="7"/>
      <c r="D220" s="7"/>
      <c r="E220" s="7"/>
      <c r="F220" s="1"/>
    </row>
    <row r="221" spans="2:6">
      <c r="B221" s="3"/>
      <c r="C221" s="7"/>
      <c r="D221" s="7"/>
      <c r="E221" s="7"/>
      <c r="F221" s="1"/>
    </row>
    <row r="222" spans="2:6">
      <c r="B222" s="3"/>
      <c r="C222" s="7"/>
      <c r="D222" s="7"/>
      <c r="E222" s="7"/>
      <c r="F222" s="1"/>
    </row>
    <row r="223" spans="2:6">
      <c r="B223" s="3"/>
      <c r="C223" s="7"/>
      <c r="D223" s="7"/>
      <c r="E223" s="7"/>
      <c r="F223" s="1"/>
    </row>
    <row r="224" spans="2:6">
      <c r="B224" s="3"/>
      <c r="C224" s="7"/>
      <c r="D224" s="7"/>
      <c r="E224" s="7"/>
      <c r="F224" s="1"/>
    </row>
    <row r="225" spans="2:6">
      <c r="B225" s="3"/>
      <c r="C225" s="7"/>
      <c r="D225" s="7"/>
      <c r="E225" s="7"/>
      <c r="F225" s="1"/>
    </row>
    <row r="226" spans="2:6">
      <c r="B226" s="3"/>
      <c r="C226" s="7"/>
      <c r="D226" s="7"/>
      <c r="E226" s="7"/>
      <c r="F226" s="1"/>
    </row>
    <row r="227" spans="2:6">
      <c r="B227" s="3"/>
      <c r="C227" s="7"/>
      <c r="D227" s="7"/>
      <c r="E227" s="7"/>
      <c r="F227" s="1"/>
    </row>
    <row r="228" spans="2:6">
      <c r="B228" s="3"/>
      <c r="C228" s="7"/>
      <c r="D228" s="7"/>
      <c r="E228" s="7"/>
      <c r="F228" s="1"/>
    </row>
    <row r="229" spans="2:6">
      <c r="B229" s="3"/>
      <c r="C229" s="7"/>
      <c r="D229" s="7"/>
      <c r="E229" s="7"/>
      <c r="F229" s="1"/>
    </row>
    <row r="230" spans="2:6">
      <c r="B230" s="3"/>
      <c r="C230" s="7"/>
      <c r="D230" s="7"/>
      <c r="E230" s="7"/>
      <c r="F230" s="1"/>
    </row>
    <row r="231" spans="2:6">
      <c r="B231" s="3"/>
      <c r="C231" s="7"/>
      <c r="D231" s="7"/>
      <c r="E231" s="7"/>
      <c r="F231" s="1"/>
    </row>
    <row r="232" spans="2:6">
      <c r="B232" s="3"/>
      <c r="C232" s="7"/>
      <c r="D232" s="7"/>
      <c r="E232" s="7"/>
      <c r="F232" s="1"/>
    </row>
    <row r="233" spans="2:6">
      <c r="B233" s="3"/>
      <c r="C233" s="7"/>
      <c r="D233" s="7"/>
      <c r="E233" s="7"/>
      <c r="F233" s="1"/>
    </row>
    <row r="234" spans="2:6">
      <c r="B234" s="3"/>
      <c r="C234" s="7"/>
      <c r="D234" s="7"/>
      <c r="E234" s="7"/>
      <c r="F234" s="1"/>
    </row>
    <row r="235" spans="2:6">
      <c r="B235" s="3"/>
      <c r="C235" s="7"/>
      <c r="D235" s="7"/>
      <c r="E235" s="7"/>
      <c r="F235" s="1"/>
    </row>
    <row r="236" spans="2:6">
      <c r="B236" s="3"/>
      <c r="C236" s="7"/>
      <c r="D236" s="7"/>
      <c r="E236" s="7"/>
      <c r="F236" s="1"/>
    </row>
    <row r="237" spans="2:6">
      <c r="B237" s="3"/>
      <c r="C237" s="7"/>
      <c r="D237" s="7"/>
      <c r="E237" s="7"/>
      <c r="F237" s="1"/>
    </row>
    <row r="238" spans="2:6">
      <c r="B238" s="3"/>
      <c r="C238" s="7"/>
      <c r="D238" s="7"/>
      <c r="E238" s="7"/>
      <c r="F238" s="1"/>
    </row>
    <row r="239" spans="2:6">
      <c r="B239" s="3"/>
      <c r="C239" s="7"/>
      <c r="D239" s="7"/>
      <c r="E239" s="7"/>
      <c r="F239" s="1"/>
    </row>
    <row r="240" spans="2:6">
      <c r="B240" s="3"/>
      <c r="C240" s="7"/>
      <c r="D240" s="7"/>
      <c r="E240" s="7"/>
      <c r="F240" s="1"/>
    </row>
    <row r="241" spans="2:6">
      <c r="B241" s="3"/>
      <c r="C241" s="7"/>
      <c r="D241" s="7"/>
      <c r="E241" s="7"/>
      <c r="F241" s="1"/>
    </row>
    <row r="242" spans="2:6">
      <c r="B242" s="3"/>
      <c r="C242" s="7"/>
      <c r="D242" s="7"/>
      <c r="E242" s="7"/>
      <c r="F242" s="1"/>
    </row>
    <row r="243" spans="2:6">
      <c r="B243" s="3"/>
      <c r="C243" s="7"/>
      <c r="D243" s="7"/>
      <c r="E243" s="7"/>
      <c r="F243" s="1"/>
    </row>
    <row r="244" spans="2:6">
      <c r="B244" s="3"/>
      <c r="C244" s="7"/>
      <c r="D244" s="7"/>
      <c r="E244" s="7"/>
      <c r="F244" s="1"/>
    </row>
    <row r="245" spans="2:6">
      <c r="B245" s="3"/>
      <c r="C245" s="7"/>
      <c r="D245" s="7"/>
      <c r="E245" s="7"/>
      <c r="F245" s="1"/>
    </row>
    <row r="246" spans="2:6">
      <c r="B246" s="3"/>
      <c r="C246" s="7"/>
      <c r="D246" s="7"/>
      <c r="E246" s="7"/>
      <c r="F246" s="1"/>
    </row>
    <row r="247" spans="2:6">
      <c r="B247" s="3"/>
      <c r="C247" s="7"/>
      <c r="D247" s="7"/>
      <c r="E247" s="7"/>
      <c r="F247" s="1"/>
    </row>
    <row r="248" spans="2:6">
      <c r="B248" s="3"/>
      <c r="C248" s="7"/>
      <c r="D248" s="7"/>
      <c r="E248" s="7"/>
      <c r="F248" s="1"/>
    </row>
    <row r="249" spans="2:6">
      <c r="B249" s="3"/>
      <c r="C249" s="7"/>
      <c r="D249" s="7"/>
      <c r="E249" s="7"/>
      <c r="F249" s="1"/>
    </row>
    <row r="250" spans="2:6">
      <c r="B250" s="3"/>
      <c r="C250" s="7"/>
      <c r="D250" s="7"/>
      <c r="E250" s="7"/>
      <c r="F250" s="1"/>
    </row>
    <row r="251" spans="2:6">
      <c r="B251" s="3"/>
      <c r="C251" s="7"/>
      <c r="D251" s="7"/>
      <c r="E251" s="7"/>
      <c r="F251" s="1"/>
    </row>
    <row r="252" spans="2:6">
      <c r="B252" s="3"/>
      <c r="C252" s="7"/>
      <c r="D252" s="7"/>
      <c r="E252" s="7"/>
      <c r="F252" s="1"/>
    </row>
    <row r="253" spans="2:6">
      <c r="B253" s="3"/>
      <c r="C253" s="7"/>
      <c r="D253" s="7"/>
      <c r="E253" s="7"/>
      <c r="F253" s="1"/>
    </row>
    <row r="254" spans="2:6">
      <c r="B254" s="3"/>
      <c r="C254" s="7"/>
      <c r="D254" s="7"/>
      <c r="E254" s="7"/>
      <c r="F254" s="1"/>
    </row>
    <row r="255" spans="2:6">
      <c r="B255" s="3"/>
      <c r="C255" s="7"/>
      <c r="D255" s="7"/>
      <c r="E255" s="7"/>
      <c r="F255" s="1"/>
    </row>
    <row r="256" spans="2:6">
      <c r="B256" s="3"/>
      <c r="C256" s="7"/>
      <c r="D256" s="7"/>
      <c r="E256" s="7"/>
      <c r="F256" s="1"/>
    </row>
    <row r="257" spans="2:6">
      <c r="B257" s="3"/>
      <c r="C257" s="7"/>
      <c r="D257" s="7"/>
      <c r="E257" s="7"/>
      <c r="F257" s="1"/>
    </row>
    <row r="258" spans="2:6">
      <c r="B258" s="3"/>
      <c r="C258" s="7"/>
      <c r="D258" s="7"/>
      <c r="E258" s="7"/>
      <c r="F258" s="1"/>
    </row>
    <row r="259" spans="2:6">
      <c r="B259" s="3"/>
      <c r="C259" s="7"/>
      <c r="D259" s="7"/>
      <c r="E259" s="7"/>
      <c r="F259" s="1"/>
    </row>
    <row r="260" spans="2:6">
      <c r="B260" s="3"/>
      <c r="C260" s="7"/>
      <c r="D260" s="7"/>
      <c r="E260" s="7"/>
      <c r="F260" s="1"/>
    </row>
    <row r="261" spans="2:6">
      <c r="B261" s="3"/>
      <c r="C261" s="7"/>
      <c r="D261" s="7"/>
      <c r="E261" s="7"/>
      <c r="F261" s="1"/>
    </row>
    <row r="262" spans="2:6">
      <c r="B262" s="3"/>
      <c r="C262" s="7"/>
      <c r="D262" s="7"/>
      <c r="E262" s="7"/>
      <c r="F262" s="1"/>
    </row>
    <row r="263" spans="2:6">
      <c r="B263" s="3"/>
      <c r="C263" s="7"/>
      <c r="D263" s="7"/>
      <c r="E263" s="7"/>
      <c r="F263" s="1"/>
    </row>
    <row r="264" spans="2:6">
      <c r="B264" s="3"/>
      <c r="C264" s="7"/>
      <c r="D264" s="7"/>
      <c r="E264" s="7"/>
      <c r="F264" s="1"/>
    </row>
    <row r="265" spans="2:6">
      <c r="B265" s="3"/>
      <c r="C265" s="7"/>
      <c r="D265" s="7"/>
      <c r="E265" s="7"/>
      <c r="F265" s="1"/>
    </row>
    <row r="266" spans="2:6">
      <c r="B266" s="3"/>
      <c r="C266" s="7"/>
      <c r="D266" s="7"/>
      <c r="E266" s="7"/>
      <c r="F266" s="1"/>
    </row>
    <row r="267" spans="2:6">
      <c r="B267" s="3"/>
      <c r="C267" s="7"/>
      <c r="D267" s="7"/>
      <c r="E267" s="7"/>
      <c r="F267" s="1"/>
    </row>
    <row r="268" spans="2:6">
      <c r="B268" s="3"/>
      <c r="C268" s="7"/>
      <c r="D268" s="7"/>
      <c r="E268" s="7"/>
      <c r="F268" s="1"/>
    </row>
    <row r="269" spans="2:6">
      <c r="B269" s="3"/>
      <c r="C269" s="7"/>
      <c r="D269" s="7"/>
      <c r="E269" s="7"/>
      <c r="F269" s="1"/>
    </row>
    <row r="270" spans="2:6">
      <c r="B270" s="3"/>
      <c r="C270" s="7"/>
      <c r="D270" s="7"/>
      <c r="E270" s="7"/>
      <c r="F270" s="1"/>
    </row>
    <row r="271" spans="2:6">
      <c r="B271" s="3"/>
      <c r="C271" s="7"/>
      <c r="D271" s="7"/>
      <c r="E271" s="7"/>
      <c r="F271" s="1"/>
    </row>
    <row r="272" spans="2:6">
      <c r="B272" s="3"/>
      <c r="C272" s="7"/>
      <c r="D272" s="7"/>
      <c r="E272" s="7"/>
      <c r="F272" s="1"/>
    </row>
    <row r="273" spans="2:6">
      <c r="B273" s="3"/>
      <c r="C273" s="7"/>
      <c r="D273" s="7"/>
      <c r="E273" s="7"/>
      <c r="F273" s="1"/>
    </row>
    <row r="274" spans="2:6">
      <c r="B274" s="3"/>
      <c r="C274" s="7"/>
      <c r="D274" s="7"/>
      <c r="E274" s="7"/>
      <c r="F274" s="1"/>
    </row>
    <row r="275" spans="2:6">
      <c r="B275" s="3"/>
      <c r="C275" s="7"/>
      <c r="D275" s="7"/>
      <c r="E275" s="7"/>
      <c r="F275" s="1"/>
    </row>
    <row r="276" spans="2:6">
      <c r="B276" s="3"/>
      <c r="C276" s="7"/>
      <c r="D276" s="7"/>
      <c r="E276" s="7"/>
      <c r="F276" s="1"/>
    </row>
    <row r="277" spans="2:6">
      <c r="B277" s="3"/>
      <c r="C277" s="7"/>
      <c r="D277" s="7"/>
      <c r="E277" s="7"/>
      <c r="F277" s="1"/>
    </row>
    <row r="278" spans="2:6">
      <c r="B278" s="3"/>
      <c r="C278" s="7"/>
      <c r="D278" s="7"/>
      <c r="E278" s="7"/>
      <c r="F278" s="1"/>
    </row>
    <row r="279" spans="2:6">
      <c r="B279" s="3"/>
      <c r="C279" s="7"/>
      <c r="D279" s="7"/>
      <c r="E279" s="7"/>
      <c r="F279" s="1"/>
    </row>
    <row r="280" spans="2:6">
      <c r="B280" s="3"/>
      <c r="C280" s="7"/>
      <c r="D280" s="7"/>
      <c r="E280" s="7"/>
      <c r="F280" s="1"/>
    </row>
    <row r="281" spans="2:6">
      <c r="B281" s="3"/>
      <c r="C281" s="7"/>
      <c r="D281" s="7"/>
      <c r="E281" s="7"/>
      <c r="F281" s="1"/>
    </row>
    <row r="282" spans="2:6">
      <c r="B282" s="3"/>
      <c r="C282" s="7"/>
      <c r="D282" s="7"/>
      <c r="E282" s="7"/>
      <c r="F282" s="1"/>
    </row>
    <row r="283" spans="2:6">
      <c r="B283" s="3"/>
      <c r="C283" s="7"/>
      <c r="D283" s="7"/>
      <c r="E283" s="7"/>
      <c r="F283" s="1"/>
    </row>
    <row r="284" spans="2:6">
      <c r="B284" s="3"/>
      <c r="C284" s="7"/>
      <c r="D284" s="7"/>
      <c r="E284" s="7"/>
      <c r="F284" s="1"/>
    </row>
    <row r="285" spans="2:6">
      <c r="B285" s="3"/>
      <c r="C285" s="7"/>
      <c r="D285" s="7"/>
      <c r="E285" s="7"/>
      <c r="F285" s="1"/>
    </row>
    <row r="286" spans="2:6">
      <c r="B286" s="3"/>
      <c r="C286" s="7"/>
      <c r="D286" s="7"/>
      <c r="E286" s="7"/>
      <c r="F286" s="1"/>
    </row>
    <row r="287" spans="2:6">
      <c r="B287" s="3"/>
      <c r="C287" s="7"/>
      <c r="D287" s="7"/>
      <c r="E287" s="7"/>
      <c r="F287" s="1"/>
    </row>
    <row r="288" spans="2:6">
      <c r="B288" s="3"/>
      <c r="C288" s="7"/>
      <c r="D288" s="7"/>
      <c r="E288" s="7"/>
      <c r="F288" s="1"/>
    </row>
    <row r="289" spans="2:6">
      <c r="B289" s="3"/>
      <c r="C289" s="7"/>
      <c r="D289" s="7"/>
      <c r="E289" s="7"/>
      <c r="F289" s="1"/>
    </row>
    <row r="290" spans="2:6">
      <c r="B290" s="3"/>
      <c r="C290" s="7"/>
      <c r="D290" s="7"/>
      <c r="E290" s="7"/>
      <c r="F290" s="1"/>
    </row>
    <row r="291" spans="2:6">
      <c r="B291" s="3"/>
      <c r="C291" s="7"/>
      <c r="D291" s="7"/>
      <c r="E291" s="7"/>
      <c r="F291" s="1"/>
    </row>
    <row r="292" spans="2:6">
      <c r="B292" s="3"/>
      <c r="C292" s="7"/>
      <c r="D292" s="7"/>
      <c r="E292" s="7"/>
      <c r="F292" s="1"/>
    </row>
    <row r="293" spans="2:6">
      <c r="B293" s="3"/>
      <c r="C293" s="7"/>
      <c r="D293" s="7"/>
      <c r="E293" s="7"/>
      <c r="F293" s="1"/>
    </row>
    <row r="294" spans="2:6">
      <c r="B294" s="3"/>
      <c r="C294" s="7"/>
      <c r="D294" s="7"/>
      <c r="E294" s="7"/>
      <c r="F294" s="1"/>
    </row>
    <row r="295" spans="2:6">
      <c r="B295" s="3"/>
      <c r="C295" s="7"/>
      <c r="D295" s="7"/>
      <c r="E295" s="7"/>
      <c r="F295" s="1"/>
    </row>
    <row r="296" spans="2:6">
      <c r="B296" s="3"/>
      <c r="C296" s="7"/>
      <c r="D296" s="7"/>
      <c r="E296" s="7"/>
      <c r="F296" s="1"/>
    </row>
    <row r="297" spans="2:6">
      <c r="B297" s="3"/>
      <c r="C297" s="7"/>
      <c r="D297" s="7"/>
      <c r="E297" s="7"/>
      <c r="F297" s="1"/>
    </row>
    <row r="298" spans="2:6">
      <c r="B298" s="3"/>
      <c r="C298" s="7"/>
      <c r="D298" s="7"/>
      <c r="E298" s="7"/>
      <c r="F298" s="1"/>
    </row>
    <row r="299" spans="2:6">
      <c r="B299" s="3"/>
      <c r="C299" s="7"/>
      <c r="D299" s="7"/>
      <c r="E299" s="7"/>
      <c r="F299" s="1"/>
    </row>
    <row r="300" spans="2:6">
      <c r="B300" s="3"/>
      <c r="C300" s="7"/>
      <c r="D300" s="7"/>
      <c r="E300" s="7"/>
      <c r="F300" s="1"/>
    </row>
    <row r="301" spans="2:6">
      <c r="B301" s="3"/>
      <c r="C301" s="7"/>
      <c r="D301" s="7"/>
      <c r="E301" s="7"/>
      <c r="F301" s="1"/>
    </row>
    <row r="302" spans="2:6">
      <c r="B302" s="3"/>
      <c r="C302" s="7"/>
      <c r="D302" s="7"/>
      <c r="E302" s="7"/>
      <c r="F302" s="1"/>
    </row>
    <row r="303" spans="2:6">
      <c r="B303" s="3"/>
      <c r="C303" s="7"/>
      <c r="D303" s="7"/>
      <c r="E303" s="7"/>
      <c r="F303" s="1"/>
    </row>
    <row r="304" spans="2:6">
      <c r="B304" s="3"/>
      <c r="C304" s="7"/>
      <c r="D304" s="7"/>
      <c r="E304" s="7"/>
      <c r="F304" s="1"/>
    </row>
    <row r="305" spans="2:6">
      <c r="B305" s="3"/>
      <c r="C305" s="7"/>
      <c r="D305" s="7"/>
      <c r="E305" s="7"/>
      <c r="F305" s="1"/>
    </row>
    <row r="306" spans="2:6">
      <c r="B306" s="3"/>
      <c r="C306" s="7"/>
      <c r="D306" s="7"/>
      <c r="E306" s="7"/>
      <c r="F306" s="1"/>
    </row>
    <row r="307" spans="2:6">
      <c r="B307" s="3"/>
      <c r="C307" s="7"/>
      <c r="D307" s="7"/>
      <c r="E307" s="7"/>
      <c r="F307" s="1"/>
    </row>
    <row r="308" spans="2:6">
      <c r="B308" s="3"/>
      <c r="C308" s="7"/>
      <c r="D308" s="7"/>
      <c r="E308" s="7"/>
      <c r="F308" s="1"/>
    </row>
    <row r="309" spans="2:6">
      <c r="B309" s="3"/>
      <c r="C309" s="7"/>
      <c r="D309" s="7"/>
      <c r="E309" s="7"/>
      <c r="F309" s="1"/>
    </row>
    <row r="310" spans="2:6">
      <c r="B310" s="3"/>
      <c r="C310" s="7"/>
      <c r="D310" s="7"/>
      <c r="E310" s="7"/>
      <c r="F310" s="1"/>
    </row>
    <row r="311" spans="2:6">
      <c r="B311" s="3"/>
      <c r="C311" s="7"/>
      <c r="D311" s="7"/>
      <c r="E311" s="7"/>
      <c r="F311" s="1"/>
    </row>
    <row r="312" spans="2:6">
      <c r="B312" s="3"/>
      <c r="C312" s="7"/>
      <c r="D312" s="7"/>
      <c r="E312" s="7"/>
      <c r="F312" s="1"/>
    </row>
    <row r="313" spans="2:6">
      <c r="B313" s="3"/>
      <c r="C313" s="7"/>
      <c r="D313" s="7"/>
      <c r="E313" s="7"/>
      <c r="F313" s="1"/>
    </row>
    <row r="314" spans="2:6">
      <c r="B314" s="3"/>
      <c r="C314" s="7"/>
      <c r="D314" s="7"/>
      <c r="E314" s="7"/>
      <c r="F314" s="1"/>
    </row>
    <row r="315" spans="2:6">
      <c r="B315" s="3"/>
      <c r="C315" s="7"/>
      <c r="D315" s="7"/>
      <c r="E315" s="7"/>
      <c r="F315" s="1"/>
    </row>
    <row r="316" spans="2:6">
      <c r="B316" s="3"/>
      <c r="C316" s="7"/>
      <c r="D316" s="7"/>
      <c r="E316" s="7"/>
      <c r="F316" s="1"/>
    </row>
    <row r="317" spans="2:6">
      <c r="B317" s="3"/>
      <c r="C317" s="7"/>
      <c r="D317" s="7"/>
      <c r="E317" s="7"/>
      <c r="F317" s="1"/>
    </row>
    <row r="318" spans="2:6">
      <c r="B318" s="3"/>
      <c r="C318" s="7"/>
      <c r="D318" s="7"/>
      <c r="E318" s="7"/>
      <c r="F318" s="1"/>
    </row>
    <row r="319" spans="2:6">
      <c r="B319" s="3"/>
      <c r="C319" s="7"/>
      <c r="D319" s="7"/>
      <c r="E319" s="7"/>
      <c r="F319" s="1"/>
    </row>
    <row r="320" spans="2:6">
      <c r="B320" s="3"/>
      <c r="C320" s="7"/>
      <c r="D320" s="7"/>
      <c r="E320" s="7"/>
      <c r="F320" s="1"/>
    </row>
    <row r="321" spans="2:6">
      <c r="B321" s="3"/>
      <c r="C321" s="7"/>
      <c r="D321" s="7"/>
      <c r="E321" s="7"/>
      <c r="F321" s="1"/>
    </row>
    <row r="322" spans="2:6">
      <c r="B322" s="3"/>
      <c r="C322" s="7"/>
      <c r="D322" s="7"/>
      <c r="E322" s="7"/>
      <c r="F322" s="1"/>
    </row>
    <row r="323" spans="2:6">
      <c r="B323" s="3"/>
      <c r="C323" s="7"/>
      <c r="D323" s="7"/>
      <c r="E323" s="7"/>
      <c r="F323" s="1"/>
    </row>
    <row r="324" spans="2:6">
      <c r="B324" s="3"/>
      <c r="C324" s="7"/>
      <c r="D324" s="7"/>
      <c r="E324" s="7"/>
      <c r="F324" s="1"/>
    </row>
  </sheetData>
  <mergeCells count="1">
    <mergeCell ref="B1:F1"/>
  </mergeCells>
  <pageMargins left="0.75" right="0.75" top="1" bottom="1" header="0.5" footer="0.5"/>
  <pageSetup paperSize="9" scale="75" orientation="portrait"/>
  <headerFooter alignWithMargins="0">
    <oddFooter>&amp;L_x000D_&amp;1#&amp;"Calibri"&amp;10&amp;K000000 Internal</oddFooter>
  </headerFooter>
  <rowBreaks count="2" manualBreakCount="2">
    <brk id="70" max="16383" man="1"/>
    <brk id="1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tabSelected="1" zoomScale="110" zoomScaleNormal="110" zoomScaleSheetLayoutView="90" workbookViewId="0">
      <selection activeCell="B3" sqref="B3"/>
    </sheetView>
  </sheetViews>
  <sheetFormatPr defaultColWidth="8.85546875" defaultRowHeight="12.6"/>
  <cols>
    <col min="1" max="1" width="7.85546875" customWidth="1"/>
    <col min="2" max="2" width="88.5703125" customWidth="1"/>
    <col min="3" max="3" width="15.85546875" bestFit="1" customWidth="1"/>
    <col min="4" max="4" width="13.42578125" bestFit="1" customWidth="1"/>
    <col min="5" max="5" width="14.42578125" bestFit="1" customWidth="1"/>
    <col min="6" max="6" width="15" customWidth="1"/>
    <col min="7" max="256" width="11.42578125" customWidth="1"/>
  </cols>
  <sheetData>
    <row r="1" spans="1:6" ht="31.5" customHeight="1">
      <c r="B1" s="135" t="s">
        <v>138</v>
      </c>
    </row>
    <row r="2" spans="1:6" ht="12.95">
      <c r="B2" s="136" t="s">
        <v>139</v>
      </c>
    </row>
    <row r="5" spans="1:6" ht="12.95" thickBot="1"/>
    <row r="6" spans="1:6" ht="35.1" customHeight="1">
      <c r="A6" s="74"/>
      <c r="B6" s="106" t="s">
        <v>0</v>
      </c>
      <c r="C6" s="107" t="s">
        <v>140</v>
      </c>
      <c r="D6" s="107" t="s">
        <v>2</v>
      </c>
      <c r="E6" s="107" t="s">
        <v>3</v>
      </c>
      <c r="F6" s="108" t="s">
        <v>141</v>
      </c>
    </row>
    <row r="7" spans="1:6" ht="21.95" customHeight="1">
      <c r="A7" s="73"/>
      <c r="B7" s="93" t="s">
        <v>5</v>
      </c>
      <c r="C7" s="82"/>
      <c r="D7" s="76"/>
      <c r="E7" s="76"/>
      <c r="F7" s="94"/>
    </row>
    <row r="8" spans="1:6" ht="21.95" customHeight="1">
      <c r="A8" s="73"/>
      <c r="B8" s="93" t="s">
        <v>142</v>
      </c>
      <c r="C8" s="90"/>
      <c r="D8" s="90"/>
      <c r="E8" s="90"/>
      <c r="F8" s="96">
        <f t="shared" ref="F8:F13" si="0">D8*E8</f>
        <v>0</v>
      </c>
    </row>
    <row r="9" spans="1:6" ht="21.95" customHeight="1">
      <c r="A9" s="73"/>
      <c r="B9" s="95" t="s">
        <v>143</v>
      </c>
      <c r="C9" s="90"/>
      <c r="D9" s="90"/>
      <c r="E9" s="90"/>
      <c r="F9" s="96">
        <f t="shared" si="0"/>
        <v>0</v>
      </c>
    </row>
    <row r="10" spans="1:6" ht="21.95" customHeight="1">
      <c r="A10" s="73"/>
      <c r="B10" s="95" t="s">
        <v>144</v>
      </c>
      <c r="C10" s="90"/>
      <c r="D10" s="90"/>
      <c r="E10" s="90"/>
      <c r="F10" s="96">
        <f t="shared" si="0"/>
        <v>0</v>
      </c>
    </row>
    <row r="11" spans="1:6" ht="21.95" customHeight="1">
      <c r="A11" s="73"/>
      <c r="B11" s="100" t="s">
        <v>145</v>
      </c>
      <c r="C11" s="90"/>
      <c r="D11" s="90"/>
      <c r="E11" s="90"/>
      <c r="F11" s="96">
        <f t="shared" si="0"/>
        <v>0</v>
      </c>
    </row>
    <row r="12" spans="1:6" ht="21.95" customHeight="1">
      <c r="A12" s="73"/>
      <c r="B12" s="100" t="s">
        <v>146</v>
      </c>
      <c r="C12" s="90"/>
      <c r="D12" s="90"/>
      <c r="E12" s="90"/>
      <c r="F12" s="96">
        <f>D12*E12</f>
        <v>0</v>
      </c>
    </row>
    <row r="13" spans="1:6" ht="21.95" customHeight="1">
      <c r="A13" s="73"/>
      <c r="B13" s="95" t="s">
        <v>147</v>
      </c>
      <c r="C13" s="90"/>
      <c r="D13" s="90"/>
      <c r="E13" s="90"/>
      <c r="F13" s="96">
        <f t="shared" si="0"/>
        <v>0</v>
      </c>
    </row>
    <row r="14" spans="1:6" ht="21.95" customHeight="1">
      <c r="A14" s="89"/>
      <c r="B14" s="97" t="s">
        <v>34</v>
      </c>
      <c r="C14" s="83"/>
      <c r="D14" s="79"/>
      <c r="E14" s="79"/>
      <c r="F14" s="98">
        <f>SUBTOTAL(9,F9:F13)</f>
        <v>0</v>
      </c>
    </row>
    <row r="15" spans="1:6" ht="21.95" customHeight="1">
      <c r="A15" s="73"/>
      <c r="B15" s="93" t="s">
        <v>148</v>
      </c>
      <c r="C15" s="82"/>
      <c r="D15" s="76"/>
      <c r="E15" s="99"/>
      <c r="F15" s="96"/>
    </row>
    <row r="16" spans="1:6" ht="21.95" customHeight="1">
      <c r="A16" s="73"/>
      <c r="B16" s="100" t="s">
        <v>149</v>
      </c>
      <c r="C16" s="101"/>
      <c r="D16" s="101"/>
      <c r="E16" s="101"/>
      <c r="F16" s="102">
        <f>D16*E16</f>
        <v>0</v>
      </c>
    </row>
    <row r="17" spans="1:6" ht="21.95" customHeight="1">
      <c r="A17" s="73"/>
      <c r="B17" s="100" t="s">
        <v>150</v>
      </c>
      <c r="C17" s="101"/>
      <c r="D17" s="101"/>
      <c r="E17" s="101"/>
      <c r="F17" s="102">
        <f>D17*E17</f>
        <v>0</v>
      </c>
    </row>
    <row r="18" spans="1:6" ht="21.95" customHeight="1">
      <c r="A18" s="89"/>
      <c r="B18" s="97" t="s">
        <v>41</v>
      </c>
      <c r="C18" s="83"/>
      <c r="D18" s="79"/>
      <c r="E18" s="79"/>
      <c r="F18" s="98">
        <f>SUBTOTAL(9,F16:F17)</f>
        <v>0</v>
      </c>
    </row>
    <row r="19" spans="1:6" ht="21.95" customHeight="1">
      <c r="A19" s="73"/>
      <c r="B19" s="93" t="s">
        <v>151</v>
      </c>
      <c r="C19" s="82"/>
      <c r="D19" s="76"/>
      <c r="E19" s="99"/>
      <c r="F19" s="96"/>
    </row>
    <row r="20" spans="1:6" ht="21.95" customHeight="1">
      <c r="A20" s="73"/>
      <c r="B20" s="95" t="s">
        <v>43</v>
      </c>
      <c r="C20" s="90"/>
      <c r="D20" s="90"/>
      <c r="E20" s="90"/>
      <c r="F20" s="96">
        <f t="shared" ref="F20:F27" si="1">D20*E20</f>
        <v>0</v>
      </c>
    </row>
    <row r="21" spans="1:6" ht="21.95" customHeight="1">
      <c r="A21" s="73"/>
      <c r="B21" s="95" t="s">
        <v>152</v>
      </c>
      <c r="C21" s="101"/>
      <c r="D21" s="101"/>
      <c r="E21" s="101"/>
      <c r="F21" s="102">
        <f t="shared" si="1"/>
        <v>0</v>
      </c>
    </row>
    <row r="22" spans="1:6" ht="21.95" customHeight="1">
      <c r="A22" s="73"/>
      <c r="B22" s="95" t="s">
        <v>153</v>
      </c>
      <c r="C22" s="90"/>
      <c r="D22" s="90"/>
      <c r="E22" s="90"/>
      <c r="F22" s="96">
        <f t="shared" si="1"/>
        <v>0</v>
      </c>
    </row>
    <row r="23" spans="1:6" ht="21.95" customHeight="1">
      <c r="A23" s="73"/>
      <c r="B23" s="95" t="s">
        <v>154</v>
      </c>
      <c r="C23" s="90"/>
      <c r="D23" s="90"/>
      <c r="E23" s="90"/>
      <c r="F23" s="96">
        <f t="shared" si="1"/>
        <v>0</v>
      </c>
    </row>
    <row r="24" spans="1:6" ht="21.95" customHeight="1">
      <c r="A24" s="73"/>
      <c r="B24" s="95" t="s">
        <v>155</v>
      </c>
      <c r="C24" s="90"/>
      <c r="D24" s="90"/>
      <c r="E24" s="90"/>
      <c r="F24" s="102">
        <f t="shared" si="1"/>
        <v>0</v>
      </c>
    </row>
    <row r="25" spans="1:6" ht="21.95" customHeight="1">
      <c r="A25" s="73"/>
      <c r="B25" s="95" t="s">
        <v>156</v>
      </c>
      <c r="C25" s="101"/>
      <c r="D25" s="101"/>
      <c r="E25" s="101"/>
      <c r="F25" s="96">
        <f t="shared" si="1"/>
        <v>0</v>
      </c>
    </row>
    <row r="26" spans="1:6" ht="21.95" customHeight="1">
      <c r="A26" s="73"/>
      <c r="B26" s="95" t="s">
        <v>157</v>
      </c>
      <c r="C26" s="101"/>
      <c r="D26" s="101"/>
      <c r="E26" s="101"/>
      <c r="F26" s="102">
        <f t="shared" si="1"/>
        <v>0</v>
      </c>
    </row>
    <row r="27" spans="1:6" ht="21.95" customHeight="1">
      <c r="A27" s="73"/>
      <c r="B27" s="95" t="s">
        <v>158</v>
      </c>
      <c r="C27" s="90"/>
      <c r="D27" s="90"/>
      <c r="E27" s="90"/>
      <c r="F27" s="96">
        <f t="shared" si="1"/>
        <v>0</v>
      </c>
    </row>
    <row r="28" spans="1:6" ht="21.95" customHeight="1">
      <c r="A28" s="89"/>
      <c r="B28" s="97" t="s">
        <v>62</v>
      </c>
      <c r="C28" s="83"/>
      <c r="D28" s="79"/>
      <c r="E28" s="79"/>
      <c r="F28" s="98">
        <f>SUBTOTAL(9,F20:F27)</f>
        <v>0</v>
      </c>
    </row>
    <row r="29" spans="1:6" ht="21.95" customHeight="1">
      <c r="A29" s="73"/>
      <c r="B29" s="93" t="s">
        <v>159</v>
      </c>
      <c r="C29" s="82"/>
      <c r="D29" s="80"/>
      <c r="E29" s="80"/>
      <c r="F29" s="96"/>
    </row>
    <row r="30" spans="1:6" ht="21.95" customHeight="1">
      <c r="A30" s="73"/>
      <c r="B30" s="95" t="s">
        <v>160</v>
      </c>
      <c r="C30" s="90"/>
      <c r="D30" s="90"/>
      <c r="E30" s="90"/>
      <c r="F30" s="96">
        <f t="shared" ref="F30:F41" si="2">D30*E30</f>
        <v>0</v>
      </c>
    </row>
    <row r="31" spans="1:6" ht="21.95" customHeight="1">
      <c r="A31" s="73"/>
      <c r="B31" s="95" t="s">
        <v>161</v>
      </c>
      <c r="C31" s="90"/>
      <c r="D31" s="90"/>
      <c r="E31" s="90"/>
      <c r="F31" s="96">
        <f t="shared" si="2"/>
        <v>0</v>
      </c>
    </row>
    <row r="32" spans="1:6" ht="21.95" customHeight="1">
      <c r="A32" s="73"/>
      <c r="B32" s="95" t="s">
        <v>162</v>
      </c>
      <c r="C32" s="90"/>
      <c r="D32" s="90"/>
      <c r="E32" s="90"/>
      <c r="F32" s="96">
        <f t="shared" si="2"/>
        <v>0</v>
      </c>
    </row>
    <row r="33" spans="1:10" ht="21.95" customHeight="1">
      <c r="A33" s="73"/>
      <c r="B33" s="95" t="s">
        <v>163</v>
      </c>
      <c r="C33" s="90"/>
      <c r="D33" s="90"/>
      <c r="E33" s="90"/>
      <c r="F33" s="96">
        <f t="shared" si="2"/>
        <v>0</v>
      </c>
    </row>
    <row r="34" spans="1:10" ht="21.95" customHeight="1">
      <c r="A34" s="73"/>
      <c r="B34" s="100" t="s">
        <v>164</v>
      </c>
      <c r="C34" s="90"/>
      <c r="D34" s="90"/>
      <c r="E34" s="90"/>
      <c r="F34" s="96">
        <f t="shared" si="2"/>
        <v>0</v>
      </c>
    </row>
    <row r="35" spans="1:10" ht="21.95" customHeight="1">
      <c r="A35" s="73"/>
      <c r="B35" s="95" t="s">
        <v>165</v>
      </c>
      <c r="C35" s="90"/>
      <c r="D35" s="90"/>
      <c r="E35" s="90"/>
      <c r="F35" s="96">
        <f t="shared" si="2"/>
        <v>0</v>
      </c>
    </row>
    <row r="36" spans="1:10" ht="21.95" customHeight="1">
      <c r="A36" s="89"/>
      <c r="B36" s="97" t="s">
        <v>124</v>
      </c>
      <c r="C36" s="83"/>
      <c r="D36" s="79"/>
      <c r="E36" s="79"/>
      <c r="F36" s="98">
        <f>SUBTOTAL(9,F30:F35)</f>
        <v>0</v>
      </c>
    </row>
    <row r="37" spans="1:10" ht="21.95" customHeight="1">
      <c r="A37" s="73"/>
      <c r="B37" s="93" t="s">
        <v>166</v>
      </c>
      <c r="C37" s="82"/>
      <c r="D37" s="76"/>
      <c r="E37" s="99"/>
      <c r="F37" s="96"/>
    </row>
    <row r="38" spans="1:10" ht="21.95" customHeight="1">
      <c r="A38" s="73"/>
      <c r="B38" s="100" t="s">
        <v>167</v>
      </c>
      <c r="C38" s="101"/>
      <c r="D38" s="101"/>
      <c r="E38" s="101"/>
      <c r="F38" s="102">
        <f>D38*E38</f>
        <v>0</v>
      </c>
    </row>
    <row r="39" spans="1:10" ht="21.95" customHeight="1">
      <c r="A39" s="73"/>
      <c r="B39" s="100" t="s">
        <v>168</v>
      </c>
      <c r="C39" s="101"/>
      <c r="D39" s="101"/>
      <c r="E39" s="101"/>
      <c r="F39" s="102">
        <f>D39*E39</f>
        <v>0</v>
      </c>
    </row>
    <row r="40" spans="1:10" ht="21.95" customHeight="1">
      <c r="A40" s="89"/>
      <c r="B40" s="97" t="s">
        <v>169</v>
      </c>
      <c r="C40" s="83"/>
      <c r="D40" s="79"/>
      <c r="E40" s="79"/>
      <c r="F40" s="98">
        <f>SUBTOTAL(9,F37:F39)</f>
        <v>0</v>
      </c>
    </row>
    <row r="41" spans="1:10" ht="21.95" customHeight="1">
      <c r="A41" s="73"/>
      <c r="B41" s="100" t="s">
        <v>170</v>
      </c>
      <c r="C41" s="84"/>
      <c r="D41" s="84"/>
      <c r="E41" s="84"/>
      <c r="F41" s="103">
        <f t="shared" si="2"/>
        <v>0</v>
      </c>
      <c r="J41" s="88">
        <f>H41*I41</f>
        <v>0</v>
      </c>
    </row>
    <row r="42" spans="1:10" ht="12.95">
      <c r="B42" s="97" t="s">
        <v>128</v>
      </c>
      <c r="C42" s="83"/>
      <c r="D42" s="79"/>
      <c r="E42" s="79"/>
      <c r="F42" s="98">
        <f>F41</f>
        <v>0</v>
      </c>
    </row>
    <row r="43" spans="1:10" ht="21.95" customHeight="1">
      <c r="A43" s="73"/>
      <c r="B43" s="105" t="s">
        <v>171</v>
      </c>
      <c r="C43" s="83"/>
      <c r="D43" s="79"/>
      <c r="E43" s="79"/>
      <c r="F43" s="104">
        <f>F14+F18+F28+F36+F40+F42</f>
        <v>0</v>
      </c>
    </row>
  </sheetData>
  <phoneticPr fontId="9" type="noConversion"/>
  <pageMargins left="0.7" right="0.7" top="0.75" bottom="0.75" header="0.3" footer="0.3"/>
  <pageSetup paperSize="9" scale="84" orientation="landscape" r:id="rId1"/>
  <headerFooter>
    <oddFooter>&amp;L&amp;F_x000D_&amp;1#&amp;"Calibri"&amp;10&amp;K000000 Internal</oddFooter>
  </headerFooter>
  <rowBreaks count="5" manualBreakCount="5">
    <brk id="14" max="16383" man="1"/>
    <brk id="26" max="5" man="1"/>
    <brk id="28" max="16383" man="1"/>
    <brk id="30" max="16383" man="1"/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zoomScaleNormal="100" zoomScaleSheetLayoutView="100" workbookViewId="0">
      <selection activeCell="A34" sqref="A34"/>
    </sheetView>
  </sheetViews>
  <sheetFormatPr defaultColWidth="8.85546875" defaultRowHeight="12.6"/>
  <cols>
    <col min="1" max="1" width="62.5703125" style="124" customWidth="1"/>
    <col min="2" max="2" width="44.140625" style="124" customWidth="1"/>
    <col min="3" max="3" width="47.85546875" style="124" customWidth="1"/>
    <col min="4" max="4" width="15.42578125" style="116" customWidth="1"/>
    <col min="5" max="16384" width="8.85546875" style="116"/>
  </cols>
  <sheetData>
    <row r="1" spans="1:4" ht="15.95" thickBot="1">
      <c r="A1" s="115" t="s">
        <v>172</v>
      </c>
      <c r="B1" s="140"/>
      <c r="C1" s="141"/>
    </row>
    <row r="2" spans="1:4" ht="12.75" customHeight="1">
      <c r="A2" s="117" t="s">
        <v>0</v>
      </c>
      <c r="B2" s="118" t="s">
        <v>173</v>
      </c>
      <c r="C2" s="118" t="s">
        <v>174</v>
      </c>
    </row>
    <row r="3" spans="1:4" ht="51.95">
      <c r="A3" s="119"/>
      <c r="B3" s="114" t="s">
        <v>175</v>
      </c>
      <c r="C3" s="114" t="s">
        <v>176</v>
      </c>
    </row>
    <row r="4" spans="1:4" ht="12.95">
      <c r="A4" s="75" t="s">
        <v>5</v>
      </c>
      <c r="B4" s="120"/>
      <c r="C4" s="121"/>
    </row>
    <row r="5" spans="1:4" ht="24.95">
      <c r="A5" s="81" t="s">
        <v>142</v>
      </c>
      <c r="B5" s="122"/>
      <c r="C5" s="122"/>
    </row>
    <row r="6" spans="1:4">
      <c r="A6" s="77" t="s">
        <v>143</v>
      </c>
      <c r="B6" s="81" t="s">
        <v>177</v>
      </c>
      <c r="C6" s="81" t="s">
        <v>178</v>
      </c>
    </row>
    <row r="7" spans="1:4">
      <c r="A7" s="77" t="s">
        <v>144</v>
      </c>
      <c r="B7" s="81" t="s">
        <v>179</v>
      </c>
      <c r="C7" s="81" t="s">
        <v>180</v>
      </c>
      <c r="D7" s="123"/>
    </row>
    <row r="8" spans="1:4">
      <c r="A8" s="81" t="s">
        <v>145</v>
      </c>
      <c r="B8" s="77"/>
      <c r="C8" s="77"/>
    </row>
    <row r="9" spans="1:4">
      <c r="A9" s="81" t="s">
        <v>146</v>
      </c>
      <c r="D9" s="123"/>
    </row>
    <row r="10" spans="1:4">
      <c r="A10" s="77" t="s">
        <v>147</v>
      </c>
      <c r="B10" s="77"/>
      <c r="C10" s="77"/>
    </row>
    <row r="11" spans="1:4" ht="12.95">
      <c r="A11" s="125" t="s">
        <v>34</v>
      </c>
      <c r="B11" s="126"/>
      <c r="C11" s="78"/>
    </row>
    <row r="12" spans="1:4" ht="15">
      <c r="A12" s="75" t="s">
        <v>35</v>
      </c>
      <c r="B12" s="127"/>
      <c r="C12" s="77"/>
    </row>
    <row r="13" spans="1:4">
      <c r="A13" s="81" t="s">
        <v>149</v>
      </c>
      <c r="C13" s="122"/>
    </row>
    <row r="14" spans="1:4" ht="24.95">
      <c r="A14" s="92" t="s">
        <v>181</v>
      </c>
      <c r="B14" s="128" t="s">
        <v>182</v>
      </c>
      <c r="C14" s="81" t="s">
        <v>183</v>
      </c>
      <c r="D14" s="123"/>
    </row>
    <row r="15" spans="1:4">
      <c r="A15" s="81" t="s">
        <v>184</v>
      </c>
      <c r="B15" s="129"/>
      <c r="C15" s="122"/>
    </row>
    <row r="16" spans="1:4" ht="12.95">
      <c r="A16" s="125" t="s">
        <v>41</v>
      </c>
      <c r="B16" s="130"/>
      <c r="C16" s="131"/>
    </row>
    <row r="17" spans="1:4" ht="12.95">
      <c r="A17" s="75" t="s">
        <v>151</v>
      </c>
      <c r="B17" s="127"/>
      <c r="C17" s="77"/>
    </row>
    <row r="18" spans="1:4">
      <c r="A18" s="77" t="s">
        <v>43</v>
      </c>
      <c r="B18" s="127"/>
      <c r="C18" s="77"/>
    </row>
    <row r="19" spans="1:4" ht="12.95">
      <c r="A19" s="81" t="s">
        <v>185</v>
      </c>
      <c r="B19" s="132"/>
      <c r="C19" s="75"/>
    </row>
    <row r="20" spans="1:4">
      <c r="A20" s="77" t="s">
        <v>153</v>
      </c>
      <c r="C20" s="122"/>
    </row>
    <row r="21" spans="1:4" ht="37.5">
      <c r="A21" s="91"/>
      <c r="B21" s="128" t="s">
        <v>186</v>
      </c>
      <c r="C21" s="81" t="s">
        <v>187</v>
      </c>
      <c r="D21" s="123"/>
    </row>
    <row r="22" spans="1:4">
      <c r="A22" s="77" t="s">
        <v>154</v>
      </c>
      <c r="B22" s="77"/>
      <c r="C22" s="77"/>
    </row>
    <row r="23" spans="1:4">
      <c r="A23" s="77" t="s">
        <v>155</v>
      </c>
      <c r="B23" s="77"/>
      <c r="C23" s="77"/>
    </row>
    <row r="24" spans="1:4">
      <c r="A24" s="77" t="s">
        <v>188</v>
      </c>
      <c r="B24" s="77"/>
      <c r="C24" s="77"/>
    </row>
    <row r="25" spans="1:4">
      <c r="A25" s="77" t="s">
        <v>157</v>
      </c>
      <c r="B25" s="77"/>
      <c r="C25" s="77"/>
    </row>
    <row r="26" spans="1:4">
      <c r="A26" s="77" t="s">
        <v>158</v>
      </c>
      <c r="B26" s="77"/>
      <c r="C26" s="77"/>
    </row>
    <row r="27" spans="1:4" ht="12.95">
      <c r="A27" s="125" t="s">
        <v>62</v>
      </c>
      <c r="B27" s="78"/>
      <c r="C27" s="78"/>
    </row>
    <row r="28" spans="1:4" ht="12.95">
      <c r="A28" s="75" t="s">
        <v>159</v>
      </c>
      <c r="B28" s="133"/>
      <c r="C28" s="133"/>
    </row>
    <row r="29" spans="1:4" ht="12.95">
      <c r="A29" s="77" t="s">
        <v>160</v>
      </c>
      <c r="B29" s="133"/>
      <c r="C29" s="133"/>
    </row>
    <row r="30" spans="1:4" ht="12.95">
      <c r="A30" s="77" t="s">
        <v>161</v>
      </c>
      <c r="B30" s="133"/>
      <c r="C30" s="133"/>
    </row>
    <row r="31" spans="1:4" ht="12.95">
      <c r="A31" s="81" t="s">
        <v>162</v>
      </c>
      <c r="B31" s="133"/>
      <c r="C31" s="133"/>
    </row>
    <row r="32" spans="1:4" ht="12.95">
      <c r="A32" s="81" t="s">
        <v>163</v>
      </c>
      <c r="B32" s="133"/>
      <c r="C32" s="133"/>
    </row>
    <row r="33" spans="1:3" ht="12.95">
      <c r="A33" s="81" t="s">
        <v>164</v>
      </c>
      <c r="B33" s="133"/>
      <c r="C33" s="133"/>
    </row>
    <row r="34" spans="1:3" ht="12.95">
      <c r="A34" s="81" t="s">
        <v>189</v>
      </c>
      <c r="B34" s="133"/>
      <c r="C34" s="133"/>
    </row>
    <row r="35" spans="1:3" ht="12.95">
      <c r="A35" s="78" t="s">
        <v>124</v>
      </c>
      <c r="B35" s="78"/>
      <c r="C35" s="78"/>
    </row>
    <row r="36" spans="1:3" ht="12.95">
      <c r="A36" s="75" t="s">
        <v>190</v>
      </c>
      <c r="B36" s="77"/>
      <c r="C36" s="77"/>
    </row>
    <row r="37" spans="1:3" ht="12.95">
      <c r="A37" s="78" t="s">
        <v>128</v>
      </c>
      <c r="B37" s="134"/>
      <c r="C37" s="134"/>
    </row>
    <row r="38" spans="1:3" ht="15.75" customHeight="1">
      <c r="A38" s="2" t="s">
        <v>191</v>
      </c>
      <c r="B38" s="78"/>
      <c r="C38" s="78"/>
    </row>
  </sheetData>
  <mergeCells count="1">
    <mergeCell ref="B1:C1"/>
  </mergeCells>
  <phoneticPr fontId="9" type="noConversion"/>
  <pageMargins left="0.51" right="0.34" top="0.44" bottom="0.34" header="0.39" footer="0.32"/>
  <pageSetup paperSize="9" scale="68" fitToWidth="2" orientation="landscape" r:id="rId1"/>
  <headerFooter alignWithMargins="0">
    <oddFooter>&amp;L&amp;"Times New Roman,Gras"&amp;9 2014
&amp;"Times New Roman,Normal"&amp;F_x000D_&amp;1#&amp;"Calibri"&amp;10&amp;K000000 Internal&amp;R&amp;P</oddFooter>
  </headerFooter>
  <rowBreaks count="2" manualBreakCount="2">
    <brk id="11" max="16383" man="1"/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2EEC02ECE9364C866743DCEBCBA81E" ma:contentTypeVersion="20" ma:contentTypeDescription="Create a new document." ma:contentTypeScope="" ma:versionID="6e419c919cceda35f0b0830e6819265c">
  <xsd:schema xmlns:xsd="http://www.w3.org/2001/XMLSchema" xmlns:xs="http://www.w3.org/2001/XMLSchema" xmlns:p="http://schemas.microsoft.com/office/2006/metadata/properties" xmlns:ns2="5be3a04b-565b-41d5-bfea-4873f858184d" xmlns:ns3="4297dbc7-cb4d-4be0-a09a-a304cbbc6b20" targetNamespace="http://schemas.microsoft.com/office/2006/metadata/properties" ma:root="true" ma:fieldsID="b3628daf95bc278bd13bac5fa92dbe28" ns2:_="" ns3:_="">
    <xsd:import namespace="5be3a04b-565b-41d5-bfea-4873f858184d"/>
    <xsd:import namespace="4297dbc7-cb4d-4be0-a09a-a304cbbc6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3a04b-565b-41d5-bfea-4873f8581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dbc7-cb4d-4be0-a09a-a304cbbc6b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08ac761-d52b-452c-a743-5d498e3e30ae}" ma:internalName="TaxCatchAll" ma:showField="CatchAllData" ma:web="4297dbc7-cb4d-4be0-a09a-a304cbbc6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97dbc7-cb4d-4be0-a09a-a304cbbc6b20" xsi:nil="true"/>
    <lcf76f155ced4ddcb4097134ff3c332f xmlns="5be3a04b-565b-41d5-bfea-4873f858184d">
      <Terms xmlns="http://schemas.microsoft.com/office/infopath/2007/PartnerControls"/>
    </lcf76f155ced4ddcb4097134ff3c332f>
    <MediaLengthInSeconds xmlns="5be3a04b-565b-41d5-bfea-4873f858184d" xsi:nil="true"/>
    <SharedWithUsers xmlns="4297dbc7-cb4d-4be0-a09a-a304cbbc6b20">
      <UserInfo>
        <DisplayName/>
        <AccountId xsi:nil="true"/>
        <AccountType/>
      </UserInfo>
    </SharedWithUsers>
    <Notes xmlns="5be3a04b-565b-41d5-bfea-4873f858184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459BD7-082D-4ABF-9C62-F6D4B9F1C44A}"/>
</file>

<file path=customXml/itemProps2.xml><?xml version="1.0" encoding="utf-8"?>
<ds:datastoreItem xmlns:ds="http://schemas.openxmlformats.org/officeDocument/2006/customXml" ds:itemID="{9875A89D-984C-42FA-8EA7-60FC5227A1BF}"/>
</file>

<file path=customXml/itemProps3.xml><?xml version="1.0" encoding="utf-8"?>
<ds:datastoreItem xmlns:ds="http://schemas.openxmlformats.org/officeDocument/2006/customXml" ds:itemID="{70C85D2D-A641-4A73-ABA7-6843ADA5A75D}"/>
</file>

<file path=customXml/itemProps4.xml><?xml version="1.0" encoding="utf-8"?>
<ds:datastoreItem xmlns:ds="http://schemas.openxmlformats.org/officeDocument/2006/customXml" ds:itemID="{F24C9192-08BA-434E-BCEE-853749E2DC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LG</dc:creator>
  <cp:keywords/>
  <dc:description/>
  <cp:lastModifiedBy>Leeanne MARSHALL</cp:lastModifiedBy>
  <cp:revision/>
  <dcterms:created xsi:type="dcterms:W3CDTF">2000-04-10T10:46:44Z</dcterms:created>
  <dcterms:modified xsi:type="dcterms:W3CDTF">2024-04-18T12:27:03Z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00  CI -Ignacio Román Pérez</vt:lpwstr>
  </property>
  <property fmtid="{D5CDD505-2E9C-101B-9397-08002B2CF9AE}" pid="3" name="Order">
    <vt:lpwstr>225800.000000000</vt:lpwstr>
  </property>
  <property fmtid="{D5CDD505-2E9C-101B-9397-08002B2CF9AE}" pid="4" name="display_urn:schemas-microsoft-com:office:office#Author">
    <vt:lpwstr>00  CI -Ignacio Román Pérez</vt:lpwstr>
  </property>
  <property fmtid="{D5CDD505-2E9C-101B-9397-08002B2CF9AE}" pid="5" name="MSIP_Label_6627b15a-80ec-4ef7-8353-f32e3c89bf3e_Enabled">
    <vt:lpwstr>true</vt:lpwstr>
  </property>
  <property fmtid="{D5CDD505-2E9C-101B-9397-08002B2CF9AE}" pid="6" name="MSIP_Label_6627b15a-80ec-4ef7-8353-f32e3c89bf3e_SetDate">
    <vt:lpwstr>2023-01-22T13:38:30Z</vt:lpwstr>
  </property>
  <property fmtid="{D5CDD505-2E9C-101B-9397-08002B2CF9AE}" pid="7" name="MSIP_Label_6627b15a-80ec-4ef7-8353-f32e3c89bf3e_Method">
    <vt:lpwstr>Privileged</vt:lpwstr>
  </property>
  <property fmtid="{D5CDD505-2E9C-101B-9397-08002B2CF9AE}" pid="8" name="MSIP_Label_6627b15a-80ec-4ef7-8353-f32e3c89bf3e_Name">
    <vt:lpwstr>IFRC Internal</vt:lpwstr>
  </property>
  <property fmtid="{D5CDD505-2E9C-101B-9397-08002B2CF9AE}" pid="9" name="MSIP_Label_6627b15a-80ec-4ef7-8353-f32e3c89bf3e_SiteId">
    <vt:lpwstr>a2b53be5-734e-4e6c-ab0d-d184f60fd917</vt:lpwstr>
  </property>
  <property fmtid="{D5CDD505-2E9C-101B-9397-08002B2CF9AE}" pid="10" name="MSIP_Label_6627b15a-80ec-4ef7-8353-f32e3c89bf3e_ActionId">
    <vt:lpwstr>e5b3fc6f-517d-4e2b-a843-1e27c83e772b</vt:lpwstr>
  </property>
  <property fmtid="{D5CDD505-2E9C-101B-9397-08002B2CF9AE}" pid="11" name="MSIP_Label_6627b15a-80ec-4ef7-8353-f32e3c89bf3e_ContentBits">
    <vt:lpwstr>2</vt:lpwstr>
  </property>
  <property fmtid="{D5CDD505-2E9C-101B-9397-08002B2CF9AE}" pid="12" name="ContentTypeId">
    <vt:lpwstr>0x010100732EEC02ECE9364C866743DCEBCBA81E</vt:lpwstr>
  </property>
  <property fmtid="{D5CDD505-2E9C-101B-9397-08002B2CF9AE}" pid="13" name="MediaServiceImageTags">
    <vt:lpwstr/>
  </property>
  <property fmtid="{D5CDD505-2E9C-101B-9397-08002B2CF9AE}" pid="14" name="xd_ProgID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  <property fmtid="{D5CDD505-2E9C-101B-9397-08002B2CF9AE}" pid="19" name="xd_Signature">
    <vt:bool>false</vt:bool>
  </property>
</Properties>
</file>