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2 Design and Planning/2.1.6 Planning the Rental Payments/Tools and Examples/"/>
    </mc:Choice>
  </mc:AlternateContent>
  <xr:revisionPtr revIDLastSave="24" documentId="14_{2CDC2584-5A08-41F3-A716-68F2536B7EFC}" xr6:coauthVersionLast="47" xr6:coauthVersionMax="47" xr10:uidLastSave="{015C0E9F-44DC-42F5-8052-B06DDBFBB59D}"/>
  <bookViews>
    <workbookView xWindow="28680" yWindow="-120" windowWidth="29040" windowHeight="15840" firstSheet="3" activeTab="3" xr2:uid="{00000000-000D-0000-FFFF-FFFF00000000}"/>
  </bookViews>
  <sheets>
    <sheet name="SLOVAKIA_ENCASHMENT PLAN PILOT" sheetId="12" r:id="rId1"/>
    <sheet name="Pilot_paymt brkdwn_4finance" sheetId="15" r:id="rId2"/>
    <sheet name="SK_ encashment plan Roll out " sheetId="13" r:id="rId3"/>
    <sheet name="Rollout_paymt brkdwn_4finance" sheetId="16" r:id="rId4"/>
    <sheet name="Detailed Shelter Budget FL " sheetId="1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2" l="1"/>
  <c r="R12" i="13"/>
  <c r="S12" i="13"/>
  <c r="B17" i="16"/>
  <c r="K17" i="16" s="1"/>
  <c r="P12" i="13" s="1"/>
  <c r="O13" i="16"/>
  <c r="B13" i="16"/>
  <c r="O12" i="16"/>
  <c r="I10" i="16"/>
  <c r="H10" i="16"/>
  <c r="G10" i="16"/>
  <c r="F10" i="16"/>
  <c r="E10" i="16"/>
  <c r="C7" i="16"/>
  <c r="B5" i="16"/>
  <c r="F11" i="15"/>
  <c r="J11" i="15" s="1"/>
  <c r="D10" i="15"/>
  <c r="J10" i="15" s="1"/>
  <c r="I9" i="15"/>
  <c r="H9" i="15"/>
  <c r="G9" i="15"/>
  <c r="F9" i="15"/>
  <c r="E9" i="15"/>
  <c r="D9" i="15"/>
  <c r="J9" i="15" s="1"/>
  <c r="B6" i="15"/>
  <c r="F6" i="15" s="1"/>
  <c r="J6" i="15" s="1"/>
  <c r="B5" i="15"/>
  <c r="D5" i="15" s="1"/>
  <c r="J5" i="15" s="1"/>
  <c r="C4" i="15"/>
  <c r="B4" i="15"/>
  <c r="B3" i="15"/>
  <c r="D3" i="15" s="1"/>
  <c r="J3" i="15" s="1"/>
  <c r="F5" i="13"/>
  <c r="G4" i="15" l="1"/>
  <c r="G13" i="15" s="1"/>
  <c r="I4" i="15"/>
  <c r="I13" i="15" s="1"/>
  <c r="H4" i="15"/>
  <c r="H13" i="15" s="1"/>
  <c r="F4" i="15"/>
  <c r="B9" i="16"/>
  <c r="B8" i="16"/>
  <c r="B7" i="16"/>
  <c r="I5" i="16"/>
  <c r="I8" i="16" s="1"/>
  <c r="H5" i="16"/>
  <c r="F5" i="16"/>
  <c r="F8" i="16" s="1"/>
  <c r="O10" i="16"/>
  <c r="B15" i="16"/>
  <c r="D15" i="16" s="1"/>
  <c r="O15" i="16" s="1"/>
  <c r="B16" i="16"/>
  <c r="F16" i="16" s="1"/>
  <c r="O16" i="16" s="1"/>
  <c r="G5" i="16"/>
  <c r="L7" i="16" s="1"/>
  <c r="I6" i="16"/>
  <c r="H9" i="16"/>
  <c r="K7" i="16"/>
  <c r="J9" i="16"/>
  <c r="B6" i="16"/>
  <c r="H8" i="16"/>
  <c r="K9" i="16"/>
  <c r="B11" i="16"/>
  <c r="J17" i="16"/>
  <c r="F6" i="16"/>
  <c r="N7" i="16"/>
  <c r="L17" i="16"/>
  <c r="Q12" i="13" s="1"/>
  <c r="B14" i="16"/>
  <c r="E5" i="16"/>
  <c r="F13" i="15"/>
  <c r="D4" i="15"/>
  <c r="D13" i="15"/>
  <c r="E4" i="15"/>
  <c r="E13" i="15" s="1"/>
  <c r="E7" i="16" l="1"/>
  <c r="E6" i="16"/>
  <c r="I7" i="16"/>
  <c r="F7" i="16"/>
  <c r="M7" i="16"/>
  <c r="H6" i="16"/>
  <c r="O17" i="16"/>
  <c r="O12" i="13"/>
  <c r="K7" i="13"/>
  <c r="J7" i="16"/>
  <c r="G9" i="16"/>
  <c r="E8" i="16"/>
  <c r="J7" i="13" s="1"/>
  <c r="H7" i="16"/>
  <c r="G7" i="16"/>
  <c r="M11" i="16"/>
  <c r="M18" i="16" s="1"/>
  <c r="K11" i="16"/>
  <c r="P7" i="13" s="1"/>
  <c r="L11" i="16"/>
  <c r="K21" i="16"/>
  <c r="N11" i="16"/>
  <c r="S7" i="13" s="1"/>
  <c r="E14" i="16"/>
  <c r="J12" i="13" s="1"/>
  <c r="D14" i="16"/>
  <c r="I12" i="13" s="1"/>
  <c r="I14" i="16"/>
  <c r="N12" i="13" s="1"/>
  <c r="H14" i="16"/>
  <c r="M12" i="13" s="1"/>
  <c r="G14" i="16"/>
  <c r="L12" i="13" s="1"/>
  <c r="F14" i="16"/>
  <c r="G6" i="16"/>
  <c r="G8" i="16"/>
  <c r="I9" i="16"/>
  <c r="I18" i="16" s="1"/>
  <c r="N18" i="16"/>
  <c r="J4" i="15"/>
  <c r="J13" i="15" s="1"/>
  <c r="C9" i="14"/>
  <c r="H9" i="14" s="1"/>
  <c r="C11" i="14"/>
  <c r="H11" i="14" s="1"/>
  <c r="C10" i="14"/>
  <c r="H10" i="14" s="1"/>
  <c r="C8" i="14"/>
  <c r="H8" i="14" s="1"/>
  <c r="H7" i="14"/>
  <c r="C6" i="14"/>
  <c r="C12" i="14" s="1"/>
  <c r="C5" i="14"/>
  <c r="E4" i="14"/>
  <c r="E5" i="14" s="1"/>
  <c r="H5" i="14" s="1"/>
  <c r="E2" i="14"/>
  <c r="H2" i="14" s="1"/>
  <c r="S15" i="13"/>
  <c r="H15" i="13"/>
  <c r="F10" i="13"/>
  <c r="F15" i="13" s="1"/>
  <c r="K12" i="13" l="1"/>
  <c r="F18" i="16"/>
  <c r="Q7" i="13"/>
  <c r="L18" i="16"/>
  <c r="R7" i="13"/>
  <c r="O9" i="16"/>
  <c r="H18" i="16"/>
  <c r="M7" i="13"/>
  <c r="M15" i="13" s="1"/>
  <c r="G18" i="16"/>
  <c r="L7" i="13"/>
  <c r="J18" i="16"/>
  <c r="O7" i="13"/>
  <c r="N7" i="13"/>
  <c r="N15" i="13" s="1"/>
  <c r="O14" i="16"/>
  <c r="D18" i="16"/>
  <c r="O8" i="16"/>
  <c r="O7" i="16"/>
  <c r="O6" i="16"/>
  <c r="E18" i="16"/>
  <c r="O11" i="16"/>
  <c r="K18" i="16"/>
  <c r="H4" i="14"/>
  <c r="H12" i="14"/>
  <c r="E3" i="14"/>
  <c r="H3" i="14" s="1"/>
  <c r="E6" i="14"/>
  <c r="H6" i="14" s="1"/>
  <c r="H13" i="14" s="1" a="1"/>
  <c r="H13" i="14" s="1"/>
  <c r="R15" i="13"/>
  <c r="J15" i="13"/>
  <c r="Q15" i="13"/>
  <c r="O15" i="13"/>
  <c r="L15" i="13"/>
  <c r="K15" i="13"/>
  <c r="I7" i="13"/>
  <c r="I15" i="13" s="1"/>
  <c r="P15" i="13"/>
  <c r="B30" i="16" l="1"/>
  <c r="T15" i="13"/>
  <c r="J19" i="13" a="1"/>
  <c r="J19" i="13" s="1"/>
  <c r="O18" i="16"/>
  <c r="B28" i="16" s="1"/>
  <c r="B29" i="16" s="1"/>
  <c r="H14" i="14"/>
  <c r="I14" i="14" s="1"/>
  <c r="H7" i="12" l="1"/>
  <c r="H15" i="12" l="1"/>
  <c r="I7" i="12"/>
  <c r="I10" i="12"/>
  <c r="J7" i="12"/>
  <c r="M10" i="12"/>
  <c r="K7" i="12"/>
  <c r="L10" i="12"/>
  <c r="L7" i="12"/>
  <c r="K10" i="12"/>
  <c r="M7" i="12"/>
  <c r="J10" i="12"/>
  <c r="F15" i="12"/>
  <c r="I15" i="12" l="1"/>
  <c r="J15" i="12" l="1"/>
  <c r="K15" i="12"/>
  <c r="M15" i="12"/>
  <c r="L15" i="12"/>
  <c r="N1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tc={BA930856-59DF-498A-8A68-76B51E9E878C}</author>
  </authors>
  <commentList>
    <comment ref="H7" authorId="0" shapeId="0" xr:uid="{BA930856-59DF-498A-8A68-76B51E9E878C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621* 2?
Reply:
    It is explained at line 17 &gt; we pay for security deposit which is equal to one month of rent + 1st month of rent + 400eur for housing improvements and/or hh items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tc={1B399155-062E-4EB6-8A96-5F2F49AE7873}</author>
  </authors>
  <commentList>
    <comment ref="M21" authorId="0" shapeId="0" xr:uid="{1B399155-062E-4EB6-8A96-5F2F49AE7873}">
      <text>
        <t>[Threaded comment]
Your version of Excel allows you to read this threaded comment; however, any edits to it will get removed if the file is opened in a newer version of Excel. Learn more: https://go.microsoft.com/fwlink/?linkid=870924
Comment:
    3 month extention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<sst xmlns="http://schemas.openxmlformats.org/spreadsheetml/2006/main" count="255" uniqueCount="140">
  <si>
    <t xml:space="preserve"> SHELTER ENCASHMENT PLAN FOR BANK TRANSFER from September 2022 to February 2023</t>
  </si>
  <si>
    <t>No.</t>
  </si>
  <si>
    <t xml:space="preserve">Location
</t>
  </si>
  <si>
    <t>District</t>
  </si>
  <si>
    <t>Encashment site</t>
  </si>
  <si>
    <t># of families</t>
  </si>
  <si>
    <t>Total amount for Sep* 2022</t>
  </si>
  <si>
    <t>total amount for Oct 2022</t>
  </si>
  <si>
    <t>total amount for Nov** 2022</t>
  </si>
  <si>
    <t>total amount for Dec 2022</t>
  </si>
  <si>
    <t>total amount for Jan 2023</t>
  </si>
  <si>
    <t>total amount for Feb 2023</t>
  </si>
  <si>
    <t>September</t>
  </si>
  <si>
    <t>October</t>
  </si>
  <si>
    <t>November</t>
  </si>
  <si>
    <t>December</t>
  </si>
  <si>
    <t>January</t>
  </si>
  <si>
    <t>February</t>
  </si>
  <si>
    <t>March</t>
  </si>
  <si>
    <t>Pilot for rental - Poprad</t>
  </si>
  <si>
    <t>Poprad</t>
  </si>
  <si>
    <t>Poprad Branch</t>
  </si>
  <si>
    <t>registration</t>
  </si>
  <si>
    <t xml:space="preserve">house visit </t>
  </si>
  <si>
    <t xml:space="preserve">enrollment </t>
  </si>
  <si>
    <t>payment</t>
  </si>
  <si>
    <t xml:space="preserve">monitoring </t>
  </si>
  <si>
    <t>Pilot for host family - full support -  Poprad</t>
  </si>
  <si>
    <t xml:space="preserve">encashment </t>
  </si>
  <si>
    <t>Total</t>
  </si>
  <si>
    <t>*RENTAL: September payment is equal to monthly rental + one-off cash grant for the security deposit + one-off cash grant for purchase of HH items and/or house maintenance/improvement works (400 EUR)</t>
  </si>
  <si>
    <t>*HOSTING: September payment is equal to monthly host fam topup grant + one-off cash grant for purchase of HH items and/or house maintenance / improvement works (400 EUR)</t>
  </si>
  <si>
    <t xml:space="preserve">Legend </t>
  </si>
  <si>
    <t>**RENTAL AND HOST FAMILY: November payment is equal to monthly rental / host family contribution + one-off cash grant for utilities (300 EUR)</t>
  </si>
  <si>
    <t xml:space="preserve">Registration </t>
  </si>
  <si>
    <t xml:space="preserve">Rental average amount based on Slovakia rapid rental market assessment </t>
  </si>
  <si>
    <t xml:space="preserve">1 bedroom apartment: 450 euro/month (500 euro/mo in Bratislava) 
2 bedroom apartment: 600 euro/month (675 euro/mo in Bratslava) 
3 bedroom apartment: 700 euro / month (800 euro/mo in Bratislava) </t>
  </si>
  <si>
    <t>House adequacy visit</t>
  </si>
  <si>
    <t xml:space="preserve">Enrollment </t>
  </si>
  <si>
    <t>contracts starting on 1st and 15th of the month</t>
  </si>
  <si>
    <t xml:space="preserve">RCRC host family top up amount 
calculated as 15% of average government financial assistance to host families (this was defined and validated for the EA budget during the first surge rotation) </t>
  </si>
  <si>
    <t xml:space="preserve">From 1st Jul 2022 Government providing 11 Euro per month per adult + 9 per child. Average amount = 746 euro/month 
</t>
  </si>
  <si>
    <t xml:space="preserve">Encashment </t>
  </si>
  <si>
    <t>payments on 5th and 20th of the month</t>
  </si>
  <si>
    <t>Monitoring</t>
  </si>
  <si>
    <t xml:space="preserve">Weekend </t>
  </si>
  <si>
    <t>Holiday</t>
  </si>
  <si>
    <t xml:space="preserve">No of HH </t>
  </si>
  <si>
    <t xml:space="preserve">Amount </t>
  </si>
  <si>
    <t xml:space="preserve">Total </t>
  </si>
  <si>
    <t xml:space="preserve">Rental payments </t>
  </si>
  <si>
    <t xml:space="preserve">Security deposit </t>
  </si>
  <si>
    <t>Monthly rental fee</t>
  </si>
  <si>
    <t>House maintenance / purchase of HH items</t>
  </si>
  <si>
    <t xml:space="preserve">Cash grant for utilities </t>
  </si>
  <si>
    <t xml:space="preserve">Host Family support </t>
  </si>
  <si>
    <t xml:space="preserve">Monthly fixed payment </t>
  </si>
  <si>
    <t xml:space="preserve"> SHELTER ENCASHMENT PLAN FOR BANK TRANSFER from October 2022 to August 2023</t>
  </si>
  <si>
    <t>Total amount for Sep</t>
  </si>
  <si>
    <t>total amount for Oct</t>
  </si>
  <si>
    <t>total amount for Nov</t>
  </si>
  <si>
    <t>total amount for Dec</t>
  </si>
  <si>
    <t>total amount for Jan</t>
  </si>
  <si>
    <t>total amount for Feb</t>
  </si>
  <si>
    <t xml:space="preserve">total amount for March </t>
  </si>
  <si>
    <t>total amount for Apr</t>
  </si>
  <si>
    <t>total amount for May</t>
  </si>
  <si>
    <t>total amount for June</t>
  </si>
  <si>
    <t>total amount for July</t>
  </si>
  <si>
    <t>total amount for Aug</t>
  </si>
  <si>
    <t>April</t>
  </si>
  <si>
    <t>May</t>
  </si>
  <si>
    <t>June</t>
  </si>
  <si>
    <t>July</t>
  </si>
  <si>
    <t>August</t>
  </si>
  <si>
    <t xml:space="preserve">Nationwide - rental </t>
  </si>
  <si>
    <t>Nationwide</t>
  </si>
  <si>
    <t>x</t>
  </si>
  <si>
    <t xml:space="preserve">Nationwide - host family </t>
  </si>
  <si>
    <t>RFP #2</t>
  </si>
  <si>
    <t>RFP #3</t>
  </si>
  <si>
    <t>RFP #4</t>
  </si>
  <si>
    <t>automatic payments on 5th and 20th of the month</t>
  </si>
  <si>
    <t>Example 2.1.6 Shelter encashment plan</t>
  </si>
  <si>
    <t>Note: This is a real example of a encashment plan developed as part of the Ukraine 2022 response in Slovakia</t>
  </si>
  <si>
    <t>TOTAL</t>
  </si>
  <si>
    <t xml:space="preserve">PILOT </t>
  </si>
  <si>
    <r>
      <rPr>
        <b/>
        <sz val="11"/>
        <color theme="1"/>
        <rFont val="Calibri"/>
        <family val="2"/>
        <scheme val="minor"/>
      </rPr>
      <t>One-off</t>
    </r>
    <r>
      <rPr>
        <sz val="11"/>
        <color theme="1"/>
        <rFont val="Calibri"/>
        <family val="2"/>
        <scheme val="minor"/>
      </rPr>
      <t xml:space="preserve"> Security deposit </t>
    </r>
  </si>
  <si>
    <t>-</t>
  </si>
  <si>
    <r>
      <rPr>
        <b/>
        <sz val="11"/>
        <color theme="1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rental fee</t>
    </r>
  </si>
  <si>
    <r>
      <rPr>
        <b/>
        <sz val="11"/>
        <color theme="1"/>
        <rFont val="Calibri"/>
        <family val="2"/>
        <scheme val="minor"/>
      </rPr>
      <t>One-off</t>
    </r>
    <r>
      <rPr>
        <sz val="11"/>
        <color theme="1"/>
        <rFont val="Calibri"/>
        <family val="2"/>
        <scheme val="minor"/>
      </rPr>
      <t xml:space="preserve">  Purchase of HH items grant</t>
    </r>
  </si>
  <si>
    <r>
      <rPr>
        <b/>
        <sz val="11"/>
        <color theme="1"/>
        <rFont val="Calibri"/>
        <family val="2"/>
        <scheme val="minor"/>
      </rPr>
      <t>One-off</t>
    </r>
    <r>
      <rPr>
        <sz val="11"/>
        <color theme="1"/>
        <rFont val="Calibri"/>
        <family val="2"/>
        <scheme val="minor"/>
      </rPr>
      <t xml:space="preserve"> Utilities cash grant </t>
    </r>
  </si>
  <si>
    <r>
      <rPr>
        <b/>
        <sz val="11"/>
        <color theme="1"/>
        <rFont val="Calibri"/>
        <family val="2"/>
        <scheme val="minor"/>
      </rPr>
      <t>One-off</t>
    </r>
    <r>
      <rPr>
        <sz val="11"/>
        <color theme="1"/>
        <rFont val="Calibri"/>
        <family val="2"/>
        <scheme val="minor"/>
      </rPr>
      <t xml:space="preserve"> Disability adaptation grant </t>
    </r>
  </si>
  <si>
    <r>
      <rPr>
        <b/>
        <sz val="11"/>
        <color theme="1"/>
        <rFont val="Calibri"/>
        <family val="2"/>
        <scheme val="minor"/>
      </rPr>
      <t>3 months</t>
    </r>
    <r>
      <rPr>
        <sz val="11"/>
        <color theme="1"/>
        <rFont val="Calibri"/>
        <family val="2"/>
        <scheme val="minor"/>
      </rPr>
      <t xml:space="preserve"> extension of rental </t>
    </r>
  </si>
  <si>
    <r>
      <rPr>
        <b/>
        <sz val="11"/>
        <color theme="1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fixed payment </t>
    </r>
  </si>
  <si>
    <r>
      <rPr>
        <b/>
        <sz val="11"/>
        <color theme="1"/>
        <rFont val="Calibri"/>
        <family val="2"/>
        <scheme val="minor"/>
      </rPr>
      <t>One-off</t>
    </r>
    <r>
      <rPr>
        <sz val="11"/>
        <color theme="1"/>
        <rFont val="Calibri"/>
        <family val="2"/>
        <scheme val="minor"/>
      </rPr>
      <t xml:space="preserve"> Purchase of HH items</t>
    </r>
  </si>
  <si>
    <r>
      <rPr>
        <b/>
        <sz val="11"/>
        <color theme="1"/>
        <rFont val="Calibri"/>
        <family val="2"/>
        <scheme val="minor"/>
      </rPr>
      <t>3 months</t>
    </r>
    <r>
      <rPr>
        <sz val="11"/>
        <color theme="1"/>
        <rFont val="Calibri"/>
        <family val="2"/>
        <scheme val="minor"/>
      </rPr>
      <t xml:space="preserve"> extension of host support  </t>
    </r>
  </si>
  <si>
    <t xml:space="preserve">Pilot </t>
  </si>
  <si>
    <t xml:space="preserve">Roll out </t>
  </si>
  <si>
    <t xml:space="preserve">Budgeted </t>
  </si>
  <si>
    <t>Cat.</t>
  </si>
  <si>
    <t xml:space="preserve">Description </t>
  </si>
  <si>
    <t xml:space="preserve">Quantity </t>
  </si>
  <si>
    <t xml:space="preserve">Unit </t>
  </si>
  <si>
    <t xml:space="preserve">Unit Cost </t>
  </si>
  <si>
    <t>Times</t>
  </si>
  <si>
    <t>Unit</t>
  </si>
  <si>
    <t xml:space="preserve">Total Cost </t>
  </si>
  <si>
    <t xml:space="preserve">Comments </t>
  </si>
  <si>
    <t>Rental</t>
  </si>
  <si>
    <t>Conditional cash grant for rental assistance</t>
  </si>
  <si>
    <t xml:space="preserve">Household </t>
  </si>
  <si>
    <t>month</t>
  </si>
  <si>
    <t>450 - 600 - 700 EUR /mo Outside Bratis
500 - 675 - 800 EUR /mo Bratislava</t>
  </si>
  <si>
    <t>OANDA Rate</t>
  </si>
  <si>
    <t xml:space="preserve">EUR &gt; CHF </t>
  </si>
  <si>
    <t>One-off payment of security deposit for rental assistance</t>
  </si>
  <si>
    <t xml:space="preserve">in one tranche with first payment </t>
  </si>
  <si>
    <t xml:space="preserve">CHF &gt; EUR </t>
  </si>
  <si>
    <t xml:space="preserve">Conditional cash grant for rental assistance (Slovak HH) </t>
  </si>
  <si>
    <t>10% of 500 HHs</t>
  </si>
  <si>
    <t xml:space="preserve">One-off payment of security deposit for rental assistance (Slovak HH) </t>
  </si>
  <si>
    <t xml:space="preserve">Extension of rental assistance for very vulnerable cases (3 months) </t>
  </si>
  <si>
    <t xml:space="preserve">25% of total rental caseload </t>
  </si>
  <si>
    <t>Host</t>
  </si>
  <si>
    <t xml:space="preserve">Conditional cash grant for host family assistance - hosting TP holders </t>
  </si>
  <si>
    <t>112 EUR /mo</t>
  </si>
  <si>
    <t xml:space="preserve">Extension of host family support for very vulnerable cases (25% of caseload) </t>
  </si>
  <si>
    <t xml:space="preserve">Top-ups </t>
  </si>
  <si>
    <t xml:space="preserve">Winterization grant </t>
  </si>
  <si>
    <t xml:space="preserve">In november or february </t>
  </si>
  <si>
    <t xml:space="preserve">Disability / adaptation top-up </t>
  </si>
  <si>
    <t xml:space="preserve">Upon housing adequacy visit </t>
  </si>
  <si>
    <t xml:space="preserve">Housing adequacy / HH items top up </t>
  </si>
  <si>
    <t xml:space="preserve">Contingent upon housing adequacy visit </t>
  </si>
  <si>
    <t xml:space="preserve">Fees </t>
  </si>
  <si>
    <t xml:space="preserve">RedRose fees </t>
  </si>
  <si>
    <t>Transaction</t>
  </si>
  <si>
    <t>RedRose exchange rate loss (CHF and Euro)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</si>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</sst>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€-2]\ * #,##0_);_([$€-2]\ * \(#,##0\);_([$€-2]\ * &quot;-&quot;??_);_(@_)"/>
    <numFmt numFmtId="166" formatCode="0;[Red]0"/>
    <numFmt numFmtId="167" formatCode="[$€-2]\ #,##0"/>
    <numFmt numFmtId="168" formatCode="0.000000"/>
    <numFmt numFmtId="169" formatCode="_-[$€-2]\ * #,##0_-;\-[$€-2]\ * #,##0_-;_-[$€-2]\ * &quot;-&quot;??_-;_-@_-"/>
    <numFmt numFmtId="170" formatCode="_-[$€-2]\ * #,##0.00_-;\-[$€-2]\ * #,##0.00_-;_-[$€-2]\ * &quot;-&quot;??_-;_-@_-"/>
    <numFmt numFmtId="171" formatCode="_-* #,##0_-;\-* #,##0_-;_-* &quot;-&quot;??_-;_-@_-"/>
    <numFmt numFmtId="172" formatCode="_-[$CHF]\ * #,##0_-;\-[$CHF]\ * #,##0_-;_-[$CHF]\ 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2"/>
      <name val="Arial Narrow"/>
      <family val="2"/>
    </font>
    <font>
      <b/>
      <sz val="8"/>
      <color theme="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4"/>
      <name val="Arial Narrow"/>
      <family val="2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A1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5" fontId="2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5" borderId="1" xfId="0" applyFont="1" applyFill="1" applyBorder="1"/>
    <xf numFmtId="0" fontId="8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8" borderId="1" xfId="0" applyFont="1" applyFill="1" applyBorder="1"/>
    <xf numFmtId="0" fontId="10" fillId="8" borderId="1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10" fillId="9" borderId="1" xfId="0" applyFont="1" applyFill="1" applyBorder="1" applyAlignment="1">
      <alignment horizontal="center" vertical="center"/>
    </xf>
    <xf numFmtId="0" fontId="4" fillId="10" borderId="1" xfId="0" applyFont="1" applyFill="1" applyBorder="1"/>
    <xf numFmtId="0" fontId="10" fillId="10" borderId="1" xfId="0" applyFont="1" applyFill="1" applyBorder="1" applyAlignment="1">
      <alignment horizontal="center" vertical="center"/>
    </xf>
    <xf numFmtId="0" fontId="4" fillId="11" borderId="1" xfId="0" applyFont="1" applyFill="1" applyBorder="1"/>
    <xf numFmtId="0" fontId="10" fillId="11" borderId="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5" xfId="0" applyFont="1" applyBorder="1"/>
    <xf numFmtId="1" fontId="0" fillId="0" borderId="0" xfId="0" applyNumberFormat="1"/>
    <xf numFmtId="167" fontId="15" fillId="12" borderId="2" xfId="0" applyNumberFormat="1" applyFont="1" applyFill="1" applyBorder="1" applyAlignment="1">
      <alignment horizontal="right" vertical="center"/>
    </xf>
    <xf numFmtId="167" fontId="15" fillId="12" borderId="10" xfId="0" applyNumberFormat="1" applyFont="1" applyFill="1" applyBorder="1" applyAlignment="1">
      <alignment horizontal="right" vertical="center"/>
    </xf>
    <xf numFmtId="167" fontId="15" fillId="12" borderId="10" xfId="0" applyNumberFormat="1" applyFont="1" applyFill="1" applyBorder="1" applyAlignment="1">
      <alignment vertical="center"/>
    </xf>
    <xf numFmtId="167" fontId="15" fillId="12" borderId="8" xfId="0" applyNumberFormat="1" applyFont="1" applyFill="1" applyBorder="1" applyAlignment="1">
      <alignment vertical="center"/>
    </xf>
    <xf numFmtId="167" fontId="15" fillId="12" borderId="8" xfId="0" applyNumberFormat="1" applyFont="1" applyFill="1" applyBorder="1" applyAlignment="1">
      <alignment horizontal="right" vertical="center"/>
    </xf>
    <xf numFmtId="168" fontId="2" fillId="0" borderId="0" xfId="0" applyNumberFormat="1" applyFont="1"/>
    <xf numFmtId="0" fontId="10" fillId="2" borderId="18" xfId="0" applyFont="1" applyFill="1" applyBorder="1" applyAlignment="1">
      <alignment horizontal="center" vertical="center"/>
    </xf>
    <xf numFmtId="165" fontId="11" fillId="0" borderId="8" xfId="9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0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0" fillId="9" borderId="17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11" fillId="0" borderId="10" xfId="9" applyNumberFormat="1" applyFont="1" applyFill="1" applyBorder="1" applyAlignment="1">
      <alignment horizontal="center" vertical="center"/>
    </xf>
    <xf numFmtId="165" fontId="11" fillId="0" borderId="8" xfId="9" applyNumberFormat="1" applyFont="1" applyFill="1" applyBorder="1" applyAlignment="1">
      <alignment horizontal="center" vertical="center"/>
    </xf>
    <xf numFmtId="165" fontId="11" fillId="0" borderId="2" xfId="9" applyNumberFormat="1" applyFont="1" applyFill="1" applyBorder="1" applyAlignment="1">
      <alignment horizontal="center" vertical="center"/>
    </xf>
    <xf numFmtId="167" fontId="14" fillId="0" borderId="2" xfId="9" applyNumberFormat="1" applyFont="1" applyBorder="1" applyAlignment="1">
      <alignment horizontal="center" vertical="center"/>
    </xf>
    <xf numFmtId="165" fontId="11" fillId="0" borderId="10" xfId="9" applyNumberFormat="1" applyFont="1" applyFill="1" applyBorder="1" applyAlignment="1">
      <alignment vertical="center"/>
    </xf>
    <xf numFmtId="165" fontId="11" fillId="0" borderId="2" xfId="9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horizontal="center" vertical="center"/>
    </xf>
    <xf numFmtId="0" fontId="17" fillId="13" borderId="1" xfId="0" applyFont="1" applyFill="1" applyBorder="1"/>
    <xf numFmtId="0" fontId="17" fillId="13" borderId="1" xfId="0" applyFont="1" applyFill="1" applyBorder="1" applyAlignment="1">
      <alignment horizontal="right"/>
    </xf>
    <xf numFmtId="169" fontId="17" fillId="13" borderId="1" xfId="0" applyNumberFormat="1" applyFont="1" applyFill="1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170" fontId="0" fillId="0" borderId="1" xfId="0" applyNumberFormat="1" applyBorder="1" applyAlignment="1">
      <alignment horizontal="right" vertical="top"/>
    </xf>
    <xf numFmtId="169" fontId="0" fillId="0" borderId="1" xfId="0" applyNumberFormat="1" applyBorder="1" applyAlignment="1">
      <alignment horizontal="left" vertical="top" indent="1"/>
    </xf>
    <xf numFmtId="0" fontId="0" fillId="0" borderId="1" xfId="0" applyBorder="1" applyAlignme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top"/>
    </xf>
    <xf numFmtId="0" fontId="16" fillId="0" borderId="0" xfId="0" applyFont="1" applyAlignment="1">
      <alignment vertical="center"/>
    </xf>
    <xf numFmtId="171" fontId="0" fillId="0" borderId="0" xfId="10" applyNumberFormat="1" applyFont="1"/>
    <xf numFmtId="0" fontId="0" fillId="0" borderId="1" xfId="0" applyBorder="1"/>
    <xf numFmtId="1" fontId="0" fillId="0" borderId="1" xfId="0" applyNumberFormat="1" applyBorder="1" applyAlignment="1">
      <alignment vertical="top"/>
    </xf>
    <xf numFmtId="0" fontId="16" fillId="0" borderId="0" xfId="0" applyFont="1" applyAlignment="1">
      <alignment horizontal="right" vertical="center"/>
    </xf>
    <xf numFmtId="1" fontId="0" fillId="0" borderId="1" xfId="0" applyNumberFormat="1" applyBorder="1" applyAlignment="1">
      <alignment horizontal="right" vertical="top"/>
    </xf>
    <xf numFmtId="0" fontId="16" fillId="0" borderId="0" xfId="0" applyFont="1"/>
    <xf numFmtId="9" fontId="0" fillId="0" borderId="1" xfId="11" applyFont="1" applyBorder="1" applyAlignment="1">
      <alignment horizontal="right" vertical="top"/>
    </xf>
    <xf numFmtId="170" fontId="0" fillId="0" borderId="1" xfId="0" applyNumberFormat="1" applyBorder="1" applyAlignment="1">
      <alignment horizontal="left" vertical="top" indent="1"/>
    </xf>
    <xf numFmtId="172" fontId="17" fillId="0" borderId="1" xfId="0" applyNumberFormat="1" applyFont="1" applyBorder="1"/>
    <xf numFmtId="172" fontId="16" fillId="0" borderId="0" xfId="10" applyNumberFormat="1" applyFont="1" applyAlignment="1">
      <alignment vertical="center"/>
    </xf>
    <xf numFmtId="0" fontId="18" fillId="0" borderId="0" xfId="0" applyFont="1"/>
    <xf numFmtId="0" fontId="0" fillId="0" borderId="0" xfId="0" applyAlignment="1">
      <alignment vertical="top"/>
    </xf>
    <xf numFmtId="169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0" borderId="1" xfId="0" applyFont="1" applyBorder="1" applyAlignment="1">
      <alignment horizontal="right" vertical="top"/>
    </xf>
    <xf numFmtId="1" fontId="19" fillId="0" borderId="1" xfId="0" applyNumberFormat="1" applyFont="1" applyBorder="1" applyAlignment="1">
      <alignment horizontal="right" vertical="top"/>
    </xf>
    <xf numFmtId="169" fontId="17" fillId="0" borderId="1" xfId="0" applyNumberFormat="1" applyFont="1" applyBorder="1" applyAlignment="1">
      <alignment horizontal="left" vertical="top" indent="1"/>
    </xf>
    <xf numFmtId="0" fontId="10" fillId="5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5" borderId="18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0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wrapText="1"/>
    </xf>
    <xf numFmtId="0" fontId="10" fillId="11" borderId="19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wrapText="1"/>
    </xf>
    <xf numFmtId="169" fontId="0" fillId="0" borderId="1" xfId="0" applyNumberFormat="1" applyBorder="1" applyAlignment="1">
      <alignment horizontal="right" vertical="top"/>
    </xf>
    <xf numFmtId="170" fontId="11" fillId="0" borderId="8" xfId="9" applyNumberFormat="1" applyFont="1" applyFill="1" applyBorder="1" applyAlignment="1">
      <alignment vertical="center"/>
    </xf>
    <xf numFmtId="169" fontId="11" fillId="0" borderId="8" xfId="9" applyNumberFormat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 applyAlignment="1">
      <alignment horizontal="center"/>
    </xf>
    <xf numFmtId="171" fontId="0" fillId="0" borderId="0" xfId="10" applyNumberFormat="1" applyFont="1" applyBorder="1" applyAlignment="1">
      <alignment horizontal="right"/>
    </xf>
    <xf numFmtId="171" fontId="0" fillId="0" borderId="0" xfId="1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1" fontId="0" fillId="0" borderId="0" xfId="10" applyNumberFormat="1" applyFont="1" applyBorder="1" applyAlignment="1">
      <alignment vertical="center"/>
    </xf>
    <xf numFmtId="171" fontId="0" fillId="0" borderId="0" xfId="10" applyNumberFormat="1" applyFont="1" applyBorder="1" applyAlignment="1">
      <alignment horizontal="right" vertical="center"/>
    </xf>
    <xf numFmtId="171" fontId="0" fillId="0" borderId="0" xfId="0" applyNumberFormat="1"/>
    <xf numFmtId="171" fontId="0" fillId="0" borderId="0" xfId="0" applyNumberFormat="1" applyAlignment="1">
      <alignment vertical="center"/>
    </xf>
    <xf numFmtId="171" fontId="17" fillId="0" borderId="0" xfId="0" applyNumberFormat="1" applyFont="1"/>
    <xf numFmtId="17" fontId="17" fillId="5" borderId="0" xfId="0" applyNumberFormat="1" applyFont="1" applyFill="1" applyAlignment="1">
      <alignment horizontal="right"/>
    </xf>
    <xf numFmtId="0" fontId="17" fillId="5" borderId="0" xfId="0" applyFont="1" applyFill="1" applyAlignment="1">
      <alignment horizontal="right"/>
    </xf>
    <xf numFmtId="17" fontId="17" fillId="13" borderId="0" xfId="0" applyNumberFormat="1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0" fillId="0" borderId="0" xfId="0" applyAlignment="1">
      <alignment horizontal="right"/>
    </xf>
    <xf numFmtId="171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/>
    </xf>
    <xf numFmtId="1" fontId="0" fillId="19" borderId="0" xfId="0" applyNumberFormat="1" applyFill="1"/>
    <xf numFmtId="0" fontId="0" fillId="19" borderId="0" xfId="0" applyFill="1"/>
    <xf numFmtId="169" fontId="0" fillId="0" borderId="0" xfId="0" applyNumberFormat="1"/>
    <xf numFmtId="0" fontId="17" fillId="20" borderId="0" xfId="0" applyFont="1" applyFill="1"/>
    <xf numFmtId="169" fontId="17" fillId="20" borderId="0" xfId="10" applyNumberFormat="1" applyFont="1" applyFill="1"/>
    <xf numFmtId="0" fontId="4" fillId="11" borderId="0" xfId="0" applyFont="1" applyFill="1" applyAlignment="1">
      <alignment wrapText="1"/>
    </xf>
    <xf numFmtId="0" fontId="10" fillId="11" borderId="17" xfId="0" applyFont="1" applyFill="1" applyBorder="1" applyAlignment="1">
      <alignment horizontal="center" vertical="center"/>
    </xf>
    <xf numFmtId="171" fontId="17" fillId="6" borderId="0" xfId="0" applyNumberFormat="1" applyFont="1" applyFill="1"/>
    <xf numFmtId="0" fontId="0" fillId="0" borderId="11" xfId="0" applyBorder="1" applyAlignment="1">
      <alignment horizontal="center"/>
    </xf>
    <xf numFmtId="0" fontId="0" fillId="0" borderId="11" xfId="0" applyBorder="1"/>
    <xf numFmtId="171" fontId="0" fillId="0" borderId="11" xfId="10" applyNumberFormat="1" applyFont="1" applyBorder="1" applyAlignment="1">
      <alignment horizontal="right"/>
    </xf>
    <xf numFmtId="171" fontId="0" fillId="0" borderId="11" xfId="0" applyNumberFormat="1" applyBorder="1"/>
    <xf numFmtId="0" fontId="17" fillId="21" borderId="0" xfId="0" applyFont="1" applyFill="1"/>
    <xf numFmtId="0" fontId="17" fillId="21" borderId="11" xfId="0" applyFont="1" applyFill="1" applyBorder="1"/>
    <xf numFmtId="0" fontId="0" fillId="15" borderId="0" xfId="0" applyFill="1" applyAlignment="1">
      <alignment horizontal="right"/>
    </xf>
    <xf numFmtId="0" fontId="0" fillId="15" borderId="1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7" fontId="15" fillId="12" borderId="19" xfId="0" applyNumberFormat="1" applyFont="1" applyFill="1" applyBorder="1" applyAlignment="1">
      <alignment horizontal="center" vertical="center"/>
    </xf>
    <xf numFmtId="167" fontId="15" fillId="12" borderId="20" xfId="0" applyNumberFormat="1" applyFont="1" applyFill="1" applyBorder="1" applyAlignment="1">
      <alignment horizontal="center" vertical="center"/>
    </xf>
    <xf numFmtId="167" fontId="15" fillId="12" borderId="18" xfId="0" applyNumberFormat="1" applyFont="1" applyFill="1" applyBorder="1" applyAlignment="1">
      <alignment horizontal="center" vertical="center"/>
    </xf>
    <xf numFmtId="167" fontId="15" fillId="12" borderId="10" xfId="0" applyNumberFormat="1" applyFont="1" applyFill="1" applyBorder="1" applyAlignment="1">
      <alignment horizontal="right" vertical="center"/>
    </xf>
    <xf numFmtId="167" fontId="15" fillId="12" borderId="8" xfId="0" applyNumberFormat="1" applyFont="1" applyFill="1" applyBorder="1" applyAlignment="1">
      <alignment horizontal="right" vertical="center"/>
    </xf>
    <xf numFmtId="167" fontId="15" fillId="12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7" fontId="13" fillId="12" borderId="12" xfId="0" applyNumberFormat="1" applyFont="1" applyFill="1" applyBorder="1" applyAlignment="1">
      <alignment horizontal="center" vertical="center"/>
    </xf>
    <xf numFmtId="167" fontId="13" fillId="12" borderId="11" xfId="0" applyNumberFormat="1" applyFont="1" applyFill="1" applyBorder="1" applyAlignment="1">
      <alignment horizontal="center" vertical="center"/>
    </xf>
    <xf numFmtId="167" fontId="13" fillId="12" borderId="9" xfId="0" applyNumberFormat="1" applyFont="1" applyFill="1" applyBorder="1" applyAlignment="1">
      <alignment horizontal="center" vertical="center"/>
    </xf>
    <xf numFmtId="167" fontId="13" fillId="12" borderId="6" xfId="0" applyNumberFormat="1" applyFont="1" applyFill="1" applyBorder="1" applyAlignment="1">
      <alignment horizontal="center" vertical="center"/>
    </xf>
    <xf numFmtId="167" fontId="13" fillId="12" borderId="4" xfId="0" applyNumberFormat="1" applyFont="1" applyFill="1" applyBorder="1" applyAlignment="1">
      <alignment horizontal="center" vertical="center"/>
    </xf>
    <xf numFmtId="167" fontId="13" fillId="12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wrapText="1"/>
    </xf>
    <xf numFmtId="0" fontId="5" fillId="2" borderId="2" xfId="0" quotePrefix="1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2" borderId="2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165" fontId="14" fillId="0" borderId="9" xfId="9" applyNumberFormat="1" applyFont="1" applyBorder="1" applyAlignment="1">
      <alignment horizontal="center" vertical="center"/>
    </xf>
    <xf numFmtId="165" fontId="14" fillId="0" borderId="3" xfId="9" applyNumberFormat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67" fontId="13" fillId="12" borderId="10" xfId="0" applyNumberFormat="1" applyFont="1" applyFill="1" applyBorder="1" applyAlignment="1">
      <alignment horizontal="right" vertical="center"/>
    </xf>
    <xf numFmtId="167" fontId="13" fillId="1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7" fontId="13" fillId="6" borderId="10" xfId="0" applyNumberFormat="1" applyFont="1" applyFill="1" applyBorder="1" applyAlignment="1">
      <alignment horizontal="right" vertical="center"/>
    </xf>
    <xf numFmtId="167" fontId="13" fillId="6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167" fontId="13" fillId="12" borderId="12" xfId="0" applyNumberFormat="1" applyFont="1" applyFill="1" applyBorder="1" applyAlignment="1">
      <alignment horizontal="center" vertical="top"/>
    </xf>
    <xf numFmtId="167" fontId="13" fillId="12" borderId="11" xfId="0" applyNumberFormat="1" applyFont="1" applyFill="1" applyBorder="1" applyAlignment="1">
      <alignment horizontal="center" vertical="top"/>
    </xf>
    <xf numFmtId="167" fontId="13" fillId="12" borderId="9" xfId="0" applyNumberFormat="1" applyFont="1" applyFill="1" applyBorder="1" applyAlignment="1">
      <alignment horizontal="center" vertical="top"/>
    </xf>
    <xf numFmtId="167" fontId="13" fillId="12" borderId="6" xfId="0" applyNumberFormat="1" applyFont="1" applyFill="1" applyBorder="1" applyAlignment="1">
      <alignment horizontal="center" vertical="top"/>
    </xf>
    <xf numFmtId="167" fontId="13" fillId="12" borderId="4" xfId="0" applyNumberFormat="1" applyFont="1" applyFill="1" applyBorder="1" applyAlignment="1">
      <alignment horizontal="center" vertical="top"/>
    </xf>
    <xf numFmtId="167" fontId="13" fillId="12" borderId="3" xfId="0" applyNumberFormat="1" applyFont="1" applyFill="1" applyBorder="1" applyAlignment="1">
      <alignment horizontal="center" vertical="top"/>
    </xf>
    <xf numFmtId="167" fontId="13" fillId="0" borderId="10" xfId="9" applyNumberFormat="1" applyFont="1" applyFill="1" applyBorder="1" applyAlignment="1">
      <alignment horizontal="center" vertical="center"/>
    </xf>
    <xf numFmtId="167" fontId="13" fillId="0" borderId="8" xfId="9" applyNumberFormat="1" applyFont="1" applyFill="1" applyBorder="1" applyAlignment="1">
      <alignment horizontal="center" vertical="center"/>
    </xf>
    <xf numFmtId="167" fontId="13" fillId="6" borderId="10" xfId="0" applyNumberFormat="1" applyFont="1" applyFill="1" applyBorder="1" applyAlignment="1">
      <alignment horizontal="center" vertical="center"/>
    </xf>
    <xf numFmtId="167" fontId="13" fillId="6" borderId="8" xfId="0" applyNumberFormat="1" applyFont="1" applyFill="1" applyBorder="1" applyAlignment="1">
      <alignment horizontal="center" vertical="center"/>
    </xf>
    <xf numFmtId="167" fontId="13" fillId="6" borderId="2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5" fontId="14" fillId="0" borderId="5" xfId="9" applyNumberFormat="1" applyFont="1" applyBorder="1" applyAlignment="1">
      <alignment horizontal="center" vertical="center"/>
    </xf>
    <xf numFmtId="167" fontId="14" fillId="0" borderId="10" xfId="9" applyNumberFormat="1" applyFont="1" applyFill="1" applyBorder="1" applyAlignment="1">
      <alignment horizontal="center" vertical="center"/>
    </xf>
    <xf numFmtId="167" fontId="14" fillId="0" borderId="8" xfId="9" applyNumberFormat="1" applyFont="1" applyFill="1" applyBorder="1" applyAlignment="1">
      <alignment horizontal="center" vertical="center"/>
    </xf>
    <xf numFmtId="165" fontId="11" fillId="0" borderId="10" xfId="9" applyNumberFormat="1" applyFont="1" applyFill="1" applyBorder="1" applyAlignment="1">
      <alignment horizontal="center" vertical="center"/>
    </xf>
    <xf numFmtId="165" fontId="11" fillId="0" borderId="8" xfId="9" applyNumberFormat="1" applyFont="1" applyFill="1" applyBorder="1" applyAlignment="1">
      <alignment horizontal="center" vertical="center"/>
    </xf>
    <xf numFmtId="165" fontId="11" fillId="0" borderId="2" xfId="9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5" fontId="11" fillId="0" borderId="9" xfId="9" applyNumberFormat="1" applyFont="1" applyFill="1" applyBorder="1" applyAlignment="1">
      <alignment horizontal="center" vertical="center"/>
    </xf>
    <xf numFmtId="165" fontId="11" fillId="0" borderId="5" xfId="9" applyNumberFormat="1" applyFont="1" applyFill="1" applyBorder="1" applyAlignment="1">
      <alignment horizontal="center" vertical="center"/>
    </xf>
    <xf numFmtId="165" fontId="11" fillId="0" borderId="3" xfId="9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167" fontId="15" fillId="12" borderId="19" xfId="0" applyNumberFormat="1" applyFont="1" applyFill="1" applyBorder="1" applyAlignment="1">
      <alignment horizontal="center" vertical="top"/>
    </xf>
    <xf numFmtId="167" fontId="15" fillId="12" borderId="20" xfId="0" applyNumberFormat="1" applyFont="1" applyFill="1" applyBorder="1" applyAlignment="1">
      <alignment horizontal="center" vertical="top"/>
    </xf>
    <xf numFmtId="167" fontId="15" fillId="12" borderId="18" xfId="0" applyNumberFormat="1" applyFont="1" applyFill="1" applyBorder="1" applyAlignment="1">
      <alignment horizontal="center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13" borderId="19" xfId="0" applyFont="1" applyFill="1" applyBorder="1" applyAlignment="1">
      <alignment horizontal="center"/>
    </xf>
    <xf numFmtId="0" fontId="22" fillId="13" borderId="20" xfId="0" applyFont="1" applyFill="1" applyBorder="1" applyAlignment="1">
      <alignment horizontal="center"/>
    </xf>
    <xf numFmtId="0" fontId="22" fillId="13" borderId="18" xfId="0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172" fontId="0" fillId="0" borderId="0" xfId="9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17" fillId="0" borderId="1" xfId="0" applyFont="1" applyBorder="1" applyAlignment="1">
      <alignment horizontal="left" vertical="top"/>
    </xf>
    <xf numFmtId="0" fontId="17" fillId="1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7" fillId="15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</cellXfs>
  <cellStyles count="12">
    <cellStyle name="Comma" xfId="10" builtinId="3"/>
    <cellStyle name="Comma 2" xfId="1" xr:uid="{00000000-0005-0000-0000-000000000000}"/>
    <cellStyle name="Currency" xfId="9" builtinId="4"/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4" xfId="5" xr:uid="{00000000-0005-0000-0000-000004000000}"/>
    <cellStyle name="Normal 3 6" xfId="6" xr:uid="{00000000-0005-0000-0000-000005000000}"/>
    <cellStyle name="Normal 4" xfId="7" xr:uid="{00000000-0005-0000-0000-000006000000}"/>
    <cellStyle name="Percent" xfId="11" builtinId="5"/>
    <cellStyle name="Percent 2" xfId="8" xr:uid="{00000000-0005-0000-0000-000007000000}"/>
  </cellStyles>
  <dxfs count="0"/>
  <tableStyles count="0" defaultTableStyle="TableStyleMedium9" defaultPivotStyle="PivotStyleLight16"/>
  <colors>
    <mruColors>
      <color rgb="FFF9A175"/>
      <color rgb="FFFFFF99"/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RCVAroving Budapest" id="{E868353E-2A8C-4D0E-8646-970FEB442F6C}" userId="RRCVAroving Budapest" providerId="None"/>
  <person displayName="RRShelterCo Slovakia" id="{31FC7561-3DEC-4F87-8FC2-B1081FE6FB47}" userId="RRShelterCo Slovakia" providerId="None"/>
  <person displayName="RRShelterCo Budapest" id="{A1A1289C-8BCD-4D34-89F4-5B23CD48224D}" userId="S::RRShelterCo.Budapest@ifrc.org::9c3b4b47-dbfc-4d36-be55-c931487df8a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2-08-22T13:59:56.54" personId="{E868353E-2A8C-4D0E-8646-970FEB442F6C}" id="{BA930856-59DF-498A-8A68-76B51E9E878C}">
    <text>Why 621* 2?</text>
  </threadedComment>
  <threadedComment ref="H7" dT="2022-08-23T13:05:05.76" personId="{31FC7561-3DEC-4F87-8FC2-B1081FE6FB47}" id="{A2937790-A2CB-4CF5-A45D-423093635A7E}" parentId="{BA930856-59DF-498A-8A68-76B51E9E878C}">
    <text>It is explained at line 17 &gt; we pay for security deposit which is equal to one month of rent + 1st month of rent + 400eur for housing improvements and/or hh items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21" dT="2022-09-26T10:04:42.99" personId="{A1A1289C-8BCD-4D34-89F4-5B23CD48224D}" id="{1B399155-062E-4EB6-8A96-5F2F49AE7873}">
    <text>3 month extention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6FD1-7576-4D48-854A-3CD84E2BDAA5}">
  <sheetPr>
    <pageSetUpPr fitToPage="1"/>
  </sheetPr>
  <dimension ref="A2:HR33"/>
  <sheetViews>
    <sheetView showGridLines="0" showRuler="0" zoomScale="70" zoomScaleNormal="70" zoomScalePageLayoutView="90" workbookViewId="0">
      <selection activeCell="I17" sqref="I17"/>
    </sheetView>
  </sheetViews>
  <sheetFormatPr defaultColWidth="8.85546875" defaultRowHeight="14.1"/>
  <cols>
    <col min="1" max="1" width="1.85546875" style="1" customWidth="1"/>
    <col min="2" max="2" width="6.5703125" style="1" customWidth="1"/>
    <col min="3" max="3" width="18.85546875" style="1" bestFit="1" customWidth="1"/>
    <col min="4" max="4" width="17.140625" style="1" customWidth="1"/>
    <col min="5" max="5" width="16.85546875" style="1" customWidth="1"/>
    <col min="6" max="6" width="11.42578125" style="1" customWidth="1"/>
    <col min="7" max="7" width="8.140625" style="1" customWidth="1"/>
    <col min="8" max="8" width="13.85546875" style="1" bestFit="1" customWidth="1"/>
    <col min="9" max="13" width="13.5703125" style="1" customWidth="1"/>
    <col min="14" max="14" width="13.85546875" style="1" customWidth="1"/>
    <col min="15" max="226" width="2.42578125" style="1" customWidth="1"/>
    <col min="227" max="16384" width="8.85546875" style="1"/>
  </cols>
  <sheetData>
    <row r="2" spans="1:226" ht="15.95" thickBot="1">
      <c r="C2" s="186" t="s">
        <v>0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226" ht="14.45" customHeight="1">
      <c r="B3" s="199" t="s">
        <v>1</v>
      </c>
      <c r="C3" s="203" t="s">
        <v>2</v>
      </c>
      <c r="D3" s="199" t="s">
        <v>3</v>
      </c>
      <c r="E3" s="205" t="s">
        <v>4</v>
      </c>
      <c r="F3" s="206" t="s">
        <v>5</v>
      </c>
      <c r="G3" s="220"/>
      <c r="H3" s="176" t="s">
        <v>6</v>
      </c>
      <c r="I3" s="176" t="s">
        <v>7</v>
      </c>
      <c r="J3" s="176" t="s">
        <v>8</v>
      </c>
      <c r="K3" s="176" t="s">
        <v>9</v>
      </c>
      <c r="L3" s="176" t="s">
        <v>10</v>
      </c>
      <c r="M3" s="176" t="s">
        <v>11</v>
      </c>
      <c r="N3" s="201"/>
      <c r="O3" s="187" t="s">
        <v>12</v>
      </c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9"/>
      <c r="AS3" s="187" t="s">
        <v>13</v>
      </c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9"/>
      <c r="BX3" s="187" t="s">
        <v>14</v>
      </c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9"/>
      <c r="DB3" s="187" t="s">
        <v>15</v>
      </c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9"/>
      <c r="EG3" s="187" t="s">
        <v>16</v>
      </c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208"/>
      <c r="FL3" s="187" t="s">
        <v>17</v>
      </c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9"/>
      <c r="GN3" s="230" t="s">
        <v>18</v>
      </c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9"/>
    </row>
    <row r="4" spans="1:226" s="3" customFormat="1" ht="45" customHeight="1">
      <c r="A4" s="1"/>
      <c r="B4" s="200"/>
      <c r="C4" s="204"/>
      <c r="D4" s="200"/>
      <c r="E4" s="205"/>
      <c r="F4" s="206"/>
      <c r="G4" s="221"/>
      <c r="H4" s="219"/>
      <c r="I4" s="177"/>
      <c r="J4" s="177"/>
      <c r="K4" s="177"/>
      <c r="L4" s="177"/>
      <c r="M4" s="177"/>
      <c r="N4" s="202"/>
      <c r="O4" s="16">
        <v>1</v>
      </c>
      <c r="P4" s="6">
        <v>2</v>
      </c>
      <c r="Q4" s="7">
        <v>3</v>
      </c>
      <c r="R4" s="7">
        <v>4</v>
      </c>
      <c r="S4" s="6">
        <v>5</v>
      </c>
      <c r="T4" s="6">
        <v>6</v>
      </c>
      <c r="U4" s="6">
        <v>7</v>
      </c>
      <c r="V4" s="6">
        <v>8</v>
      </c>
      <c r="W4" s="6">
        <v>9</v>
      </c>
      <c r="X4" s="7">
        <v>10</v>
      </c>
      <c r="Y4" s="7">
        <v>11</v>
      </c>
      <c r="Z4" s="6">
        <v>12</v>
      </c>
      <c r="AA4" s="6">
        <v>13</v>
      </c>
      <c r="AB4" s="6">
        <v>14</v>
      </c>
      <c r="AC4" s="17">
        <v>15</v>
      </c>
      <c r="AD4" s="6">
        <v>16</v>
      </c>
      <c r="AE4" s="7">
        <v>17</v>
      </c>
      <c r="AF4" s="7">
        <v>18</v>
      </c>
      <c r="AG4" s="6">
        <v>19</v>
      </c>
      <c r="AH4" s="6">
        <v>20</v>
      </c>
      <c r="AI4" s="6">
        <v>21</v>
      </c>
      <c r="AJ4" s="6">
        <v>22</v>
      </c>
      <c r="AK4" s="6">
        <v>23</v>
      </c>
      <c r="AL4" s="7">
        <v>24</v>
      </c>
      <c r="AM4" s="7">
        <v>25</v>
      </c>
      <c r="AN4" s="6">
        <v>26</v>
      </c>
      <c r="AO4" s="6">
        <v>27</v>
      </c>
      <c r="AP4" s="6">
        <v>28</v>
      </c>
      <c r="AQ4" s="6">
        <v>29</v>
      </c>
      <c r="AR4" s="14">
        <v>30</v>
      </c>
      <c r="AS4" s="15">
        <v>1</v>
      </c>
      <c r="AT4" s="7">
        <v>2</v>
      </c>
      <c r="AU4" s="6">
        <v>3</v>
      </c>
      <c r="AV4" s="6">
        <v>4</v>
      </c>
      <c r="AW4" s="6">
        <v>5</v>
      </c>
      <c r="AX4" s="6">
        <v>6</v>
      </c>
      <c r="AY4" s="6">
        <v>7</v>
      </c>
      <c r="AZ4" s="7">
        <v>8</v>
      </c>
      <c r="BA4" s="7">
        <v>9</v>
      </c>
      <c r="BB4" s="6">
        <v>10</v>
      </c>
      <c r="BC4" s="6">
        <v>11</v>
      </c>
      <c r="BD4" s="6">
        <v>12</v>
      </c>
      <c r="BE4" s="6">
        <v>13</v>
      </c>
      <c r="BF4" s="6">
        <v>14</v>
      </c>
      <c r="BG4" s="7">
        <v>15</v>
      </c>
      <c r="BH4" s="7">
        <v>16</v>
      </c>
      <c r="BI4" s="6">
        <v>17</v>
      </c>
      <c r="BJ4" s="6">
        <v>18</v>
      </c>
      <c r="BK4" s="6">
        <v>19</v>
      </c>
      <c r="BL4" s="6">
        <v>20</v>
      </c>
      <c r="BM4" s="6">
        <v>21</v>
      </c>
      <c r="BN4" s="7">
        <v>22</v>
      </c>
      <c r="BO4" s="7">
        <v>23</v>
      </c>
      <c r="BP4" s="6">
        <v>24</v>
      </c>
      <c r="BQ4" s="6">
        <v>25</v>
      </c>
      <c r="BR4" s="6">
        <v>26</v>
      </c>
      <c r="BS4" s="6">
        <v>27</v>
      </c>
      <c r="BT4" s="6">
        <v>28</v>
      </c>
      <c r="BU4" s="7">
        <v>29</v>
      </c>
      <c r="BV4" s="7">
        <v>30</v>
      </c>
      <c r="BW4" s="14">
        <v>31</v>
      </c>
      <c r="BX4" s="16">
        <v>1</v>
      </c>
      <c r="BY4" s="6">
        <v>2</v>
      </c>
      <c r="BZ4" s="6">
        <v>3</v>
      </c>
      <c r="CA4" s="6">
        <v>4</v>
      </c>
      <c r="CB4" s="7">
        <v>5</v>
      </c>
      <c r="CC4" s="7">
        <v>6</v>
      </c>
      <c r="CD4" s="6">
        <v>7</v>
      </c>
      <c r="CE4" s="6">
        <v>8</v>
      </c>
      <c r="CF4" s="6">
        <v>9</v>
      </c>
      <c r="CG4" s="6">
        <v>10</v>
      </c>
      <c r="CH4" s="6">
        <v>11</v>
      </c>
      <c r="CI4" s="7">
        <v>12</v>
      </c>
      <c r="CJ4" s="7">
        <v>13</v>
      </c>
      <c r="CK4" s="6">
        <v>14</v>
      </c>
      <c r="CL4" s="6">
        <v>15</v>
      </c>
      <c r="CM4" s="6">
        <v>16</v>
      </c>
      <c r="CN4" s="17">
        <v>17</v>
      </c>
      <c r="CO4" s="6">
        <v>18</v>
      </c>
      <c r="CP4" s="7">
        <v>19</v>
      </c>
      <c r="CQ4" s="7">
        <v>20</v>
      </c>
      <c r="CR4" s="6">
        <v>21</v>
      </c>
      <c r="CS4" s="6">
        <v>22</v>
      </c>
      <c r="CT4" s="6">
        <v>23</v>
      </c>
      <c r="CU4" s="6">
        <v>24</v>
      </c>
      <c r="CV4" s="6">
        <v>25</v>
      </c>
      <c r="CW4" s="7">
        <v>26</v>
      </c>
      <c r="CX4" s="7">
        <v>27</v>
      </c>
      <c r="CY4" s="6">
        <v>28</v>
      </c>
      <c r="CZ4" s="6">
        <v>29</v>
      </c>
      <c r="DA4" s="14">
        <v>30</v>
      </c>
      <c r="DB4" s="8">
        <v>1</v>
      </c>
      <c r="DC4" s="6">
        <v>2</v>
      </c>
      <c r="DD4" s="7">
        <v>3</v>
      </c>
      <c r="DE4" s="7">
        <v>4</v>
      </c>
      <c r="DF4" s="6">
        <v>5</v>
      </c>
      <c r="DG4" s="6">
        <v>6</v>
      </c>
      <c r="DH4" s="6">
        <v>7</v>
      </c>
      <c r="DI4" s="6">
        <v>8</v>
      </c>
      <c r="DJ4" s="6">
        <v>9</v>
      </c>
      <c r="DK4" s="7">
        <v>10</v>
      </c>
      <c r="DL4" s="7">
        <v>11</v>
      </c>
      <c r="DM4" s="6">
        <v>12</v>
      </c>
      <c r="DN4" s="6">
        <v>13</v>
      </c>
      <c r="DO4" s="6">
        <v>14</v>
      </c>
      <c r="DP4" s="6">
        <v>15</v>
      </c>
      <c r="DQ4" s="6">
        <v>16</v>
      </c>
      <c r="DR4" s="7">
        <v>17</v>
      </c>
      <c r="DS4" s="7">
        <v>18</v>
      </c>
      <c r="DT4" s="6">
        <v>19</v>
      </c>
      <c r="DU4" s="6">
        <v>20</v>
      </c>
      <c r="DV4" s="6">
        <v>21</v>
      </c>
      <c r="DW4" s="6">
        <v>22</v>
      </c>
      <c r="DX4" s="6">
        <v>23</v>
      </c>
      <c r="DY4" s="7">
        <v>24</v>
      </c>
      <c r="DZ4" s="7">
        <v>25</v>
      </c>
      <c r="EA4" s="17">
        <v>26</v>
      </c>
      <c r="EB4" s="6">
        <v>27</v>
      </c>
      <c r="EC4" s="6">
        <v>28</v>
      </c>
      <c r="ED4" s="6">
        <v>29</v>
      </c>
      <c r="EE4" s="6">
        <v>30</v>
      </c>
      <c r="EF4" s="9">
        <v>31</v>
      </c>
      <c r="EG4" s="15">
        <v>1</v>
      </c>
      <c r="EH4" s="6">
        <v>2</v>
      </c>
      <c r="EI4" s="6">
        <v>3</v>
      </c>
      <c r="EJ4" s="6">
        <v>4</v>
      </c>
      <c r="EK4" s="6">
        <v>5</v>
      </c>
      <c r="EL4" s="17">
        <v>6</v>
      </c>
      <c r="EM4" s="7">
        <v>7</v>
      </c>
      <c r="EN4" s="7">
        <v>8</v>
      </c>
      <c r="EO4" s="6">
        <v>9</v>
      </c>
      <c r="EP4" s="6">
        <v>10</v>
      </c>
      <c r="EQ4" s="6">
        <v>11</v>
      </c>
      <c r="ER4" s="6">
        <v>12</v>
      </c>
      <c r="ES4" s="6">
        <v>13</v>
      </c>
      <c r="ET4" s="7">
        <v>14</v>
      </c>
      <c r="EU4" s="7">
        <v>15</v>
      </c>
      <c r="EV4" s="6">
        <v>16</v>
      </c>
      <c r="EW4" s="6">
        <v>17</v>
      </c>
      <c r="EX4" s="6">
        <v>18</v>
      </c>
      <c r="EY4" s="6">
        <v>19</v>
      </c>
      <c r="EZ4" s="6">
        <v>20</v>
      </c>
      <c r="FA4" s="7">
        <v>21</v>
      </c>
      <c r="FB4" s="7">
        <v>22</v>
      </c>
      <c r="FC4" s="6">
        <v>23</v>
      </c>
      <c r="FD4" s="6">
        <v>24</v>
      </c>
      <c r="FE4" s="6">
        <v>25</v>
      </c>
      <c r="FF4" s="6">
        <v>26</v>
      </c>
      <c r="FG4" s="6">
        <v>27</v>
      </c>
      <c r="FH4" s="7">
        <v>28</v>
      </c>
      <c r="FI4" s="7">
        <v>29</v>
      </c>
      <c r="FJ4" s="6">
        <v>30</v>
      </c>
      <c r="FK4" s="112">
        <v>31</v>
      </c>
      <c r="FL4" s="8">
        <v>1</v>
      </c>
      <c r="FM4" s="6">
        <v>2</v>
      </c>
      <c r="FN4" s="6">
        <v>3</v>
      </c>
      <c r="FO4" s="7">
        <v>4</v>
      </c>
      <c r="FP4" s="7">
        <v>5</v>
      </c>
      <c r="FQ4" s="6">
        <v>6</v>
      </c>
      <c r="FR4" s="6">
        <v>7</v>
      </c>
      <c r="FS4" s="6">
        <v>8</v>
      </c>
      <c r="FT4" s="6">
        <v>9</v>
      </c>
      <c r="FU4" s="6">
        <v>10</v>
      </c>
      <c r="FV4" s="7">
        <v>11</v>
      </c>
      <c r="FW4" s="7">
        <v>12</v>
      </c>
      <c r="FX4" s="6">
        <v>13</v>
      </c>
      <c r="FY4" s="6">
        <v>14</v>
      </c>
      <c r="FZ4" s="6">
        <v>15</v>
      </c>
      <c r="GA4" s="6">
        <v>16</v>
      </c>
      <c r="GB4" s="6">
        <v>17</v>
      </c>
      <c r="GC4" s="7">
        <v>18</v>
      </c>
      <c r="GD4" s="7">
        <v>19</v>
      </c>
      <c r="GE4" s="6">
        <v>20</v>
      </c>
      <c r="GF4" s="6">
        <v>21</v>
      </c>
      <c r="GG4" s="6">
        <v>22</v>
      </c>
      <c r="GH4" s="6">
        <v>23</v>
      </c>
      <c r="GI4" s="6">
        <v>24</v>
      </c>
      <c r="GJ4" s="7">
        <v>25</v>
      </c>
      <c r="GK4" s="7">
        <v>26</v>
      </c>
      <c r="GL4" s="6">
        <v>27</v>
      </c>
      <c r="GM4" s="14">
        <v>28</v>
      </c>
      <c r="GN4" s="64">
        <v>1</v>
      </c>
      <c r="GO4" s="6">
        <v>2</v>
      </c>
      <c r="GP4" s="6">
        <v>3</v>
      </c>
      <c r="GQ4" s="7">
        <v>4</v>
      </c>
      <c r="GR4" s="7">
        <v>5</v>
      </c>
      <c r="GS4" s="6">
        <v>6</v>
      </c>
      <c r="GT4" s="6">
        <v>7</v>
      </c>
      <c r="GU4" s="6">
        <v>8</v>
      </c>
      <c r="GV4" s="6">
        <v>9</v>
      </c>
      <c r="GW4" s="6">
        <v>10</v>
      </c>
      <c r="GX4" s="7">
        <v>11</v>
      </c>
      <c r="GY4" s="7">
        <v>12</v>
      </c>
      <c r="GZ4" s="6">
        <v>13</v>
      </c>
      <c r="HA4" s="6">
        <v>14</v>
      </c>
      <c r="HB4" s="6">
        <v>15</v>
      </c>
      <c r="HC4" s="6">
        <v>16</v>
      </c>
      <c r="HD4" s="6">
        <v>17</v>
      </c>
      <c r="HE4" s="7">
        <v>18</v>
      </c>
      <c r="HF4" s="7">
        <v>19</v>
      </c>
      <c r="HG4" s="6">
        <v>20</v>
      </c>
      <c r="HH4" s="6">
        <v>21</v>
      </c>
      <c r="HI4" s="6">
        <v>22</v>
      </c>
      <c r="HJ4" s="6">
        <v>23</v>
      </c>
      <c r="HK4" s="6">
        <v>24</v>
      </c>
      <c r="HL4" s="7">
        <v>25</v>
      </c>
      <c r="HM4" s="7">
        <v>26</v>
      </c>
      <c r="HN4" s="6">
        <v>27</v>
      </c>
      <c r="HO4" s="6">
        <v>28</v>
      </c>
      <c r="HP4" s="6">
        <v>29</v>
      </c>
      <c r="HQ4" s="6">
        <v>30</v>
      </c>
      <c r="HR4" s="14">
        <v>31</v>
      </c>
    </row>
    <row r="5" spans="1:226" s="3" customFormat="1" ht="14.45" customHeight="1">
      <c r="A5" s="1"/>
      <c r="B5" s="214">
        <v>1</v>
      </c>
      <c r="C5" s="214" t="s">
        <v>19</v>
      </c>
      <c r="D5" s="214" t="s">
        <v>20</v>
      </c>
      <c r="E5" s="214" t="s">
        <v>21</v>
      </c>
      <c r="F5" s="224">
        <v>15</v>
      </c>
      <c r="G5" s="181"/>
      <c r="H5" s="60"/>
      <c r="I5" s="60"/>
      <c r="J5" s="60"/>
      <c r="K5" s="60"/>
      <c r="L5" s="60"/>
      <c r="M5" s="60"/>
      <c r="N5" s="48" t="s">
        <v>22</v>
      </c>
      <c r="O5" s="16"/>
      <c r="P5" s="11"/>
      <c r="Q5" s="7"/>
      <c r="R5" s="7"/>
      <c r="S5" s="25"/>
      <c r="T5" s="25"/>
      <c r="U5" s="25"/>
      <c r="V5" s="25"/>
      <c r="W5" s="25"/>
      <c r="X5" s="7"/>
      <c r="Y5" s="7"/>
      <c r="Z5" s="25"/>
      <c r="AA5" s="25"/>
      <c r="AB5" s="11"/>
      <c r="AC5" s="17"/>
      <c r="AD5" s="11"/>
      <c r="AE5" s="7"/>
      <c r="AF5" s="7"/>
      <c r="AG5" s="11"/>
      <c r="AH5" s="11"/>
      <c r="AI5" s="11"/>
      <c r="AJ5" s="11"/>
      <c r="AK5" s="11"/>
      <c r="AL5" s="7"/>
      <c r="AM5" s="7"/>
      <c r="AN5" s="11"/>
      <c r="AO5" s="11"/>
      <c r="AP5" s="11"/>
      <c r="AQ5" s="11"/>
      <c r="AR5" s="13"/>
      <c r="AS5" s="15"/>
      <c r="AT5" s="7"/>
      <c r="AU5" s="11"/>
      <c r="AV5" s="11"/>
      <c r="AW5" s="11"/>
      <c r="AX5" s="11"/>
      <c r="AY5" s="11"/>
      <c r="AZ5" s="7"/>
      <c r="BA5" s="7"/>
      <c r="BB5" s="11"/>
      <c r="BC5" s="11"/>
      <c r="BD5" s="11"/>
      <c r="BE5" s="11"/>
      <c r="BF5" s="11"/>
      <c r="BG5" s="7"/>
      <c r="BH5" s="7"/>
      <c r="BI5" s="11"/>
      <c r="BJ5" s="11"/>
      <c r="BK5" s="11"/>
      <c r="BL5" s="11"/>
      <c r="BM5" s="11"/>
      <c r="BN5" s="7"/>
      <c r="BO5" s="7"/>
      <c r="BP5" s="11"/>
      <c r="BQ5" s="11"/>
      <c r="BR5" s="11"/>
      <c r="BS5" s="11"/>
      <c r="BT5" s="11"/>
      <c r="BU5" s="7"/>
      <c r="BV5" s="7"/>
      <c r="BW5" s="13"/>
      <c r="BX5" s="16"/>
      <c r="BY5" s="11"/>
      <c r="BZ5" s="11"/>
      <c r="CA5" s="11"/>
      <c r="CB5" s="7"/>
      <c r="CC5" s="7"/>
      <c r="CD5" s="11"/>
      <c r="CE5" s="11"/>
      <c r="CF5" s="11"/>
      <c r="CG5" s="11"/>
      <c r="CH5" s="11"/>
      <c r="CI5" s="7"/>
      <c r="CJ5" s="7"/>
      <c r="CK5" s="11"/>
      <c r="CL5" s="11"/>
      <c r="CM5" s="11"/>
      <c r="CN5" s="17"/>
      <c r="CO5" s="11"/>
      <c r="CP5" s="7"/>
      <c r="CQ5" s="7"/>
      <c r="CR5" s="11"/>
      <c r="CS5" s="11"/>
      <c r="CT5" s="11"/>
      <c r="CU5" s="11"/>
      <c r="CV5" s="11"/>
      <c r="CW5" s="7"/>
      <c r="CX5" s="7"/>
      <c r="CY5" s="11"/>
      <c r="CZ5" s="11"/>
      <c r="DA5" s="13"/>
      <c r="DB5" s="12"/>
      <c r="DC5" s="11"/>
      <c r="DD5" s="7"/>
      <c r="DE5" s="7"/>
      <c r="DF5" s="11"/>
      <c r="DG5" s="11"/>
      <c r="DH5" s="11"/>
      <c r="DI5" s="11"/>
      <c r="DJ5" s="11"/>
      <c r="DK5" s="7"/>
      <c r="DL5" s="7"/>
      <c r="DM5" s="11"/>
      <c r="DN5" s="11"/>
      <c r="DO5" s="11"/>
      <c r="DP5" s="11"/>
      <c r="DQ5" s="11"/>
      <c r="DR5" s="7"/>
      <c r="DS5" s="7"/>
      <c r="DT5" s="11"/>
      <c r="DU5" s="11"/>
      <c r="DV5" s="11"/>
      <c r="DW5" s="11"/>
      <c r="DX5" s="11"/>
      <c r="DY5" s="7"/>
      <c r="DZ5" s="7"/>
      <c r="EA5" s="17"/>
      <c r="EB5" s="11"/>
      <c r="EC5" s="11"/>
      <c r="ED5" s="11"/>
      <c r="EE5" s="11"/>
      <c r="EF5" s="9"/>
      <c r="EG5" s="15"/>
      <c r="EH5" s="11"/>
      <c r="EI5" s="11"/>
      <c r="EJ5" s="11"/>
      <c r="EK5" s="11"/>
      <c r="EL5" s="17"/>
      <c r="EM5" s="7"/>
      <c r="EN5" s="7"/>
      <c r="EO5" s="11"/>
      <c r="EP5" s="11"/>
      <c r="EQ5" s="11"/>
      <c r="ER5" s="11"/>
      <c r="ES5" s="11"/>
      <c r="ET5" s="7"/>
      <c r="EU5" s="7"/>
      <c r="EV5" s="11"/>
      <c r="EW5" s="11"/>
      <c r="EX5" s="11"/>
      <c r="EY5" s="11"/>
      <c r="EZ5" s="11"/>
      <c r="FA5" s="7"/>
      <c r="FB5" s="7"/>
      <c r="FC5" s="11"/>
      <c r="FD5" s="11"/>
      <c r="FE5" s="11"/>
      <c r="FF5" s="11"/>
      <c r="FG5" s="11"/>
      <c r="FH5" s="7"/>
      <c r="FI5" s="7"/>
      <c r="FJ5" s="11"/>
      <c r="FK5" s="113"/>
      <c r="FL5" s="12"/>
      <c r="FM5" s="11"/>
      <c r="FN5" s="11"/>
      <c r="FO5" s="7"/>
      <c r="FP5" s="7"/>
      <c r="FQ5" s="11"/>
      <c r="FR5" s="11"/>
      <c r="FS5" s="11"/>
      <c r="FT5" s="11"/>
      <c r="FU5" s="11"/>
      <c r="FV5" s="7"/>
      <c r="FW5" s="7"/>
      <c r="FX5" s="11"/>
      <c r="FY5" s="11"/>
      <c r="FZ5" s="11"/>
      <c r="GA5" s="11"/>
      <c r="GB5" s="11"/>
      <c r="GC5" s="7"/>
      <c r="GD5" s="7"/>
      <c r="GE5" s="11"/>
      <c r="GF5" s="11"/>
      <c r="GG5" s="11"/>
      <c r="GH5" s="11"/>
      <c r="GI5" s="11"/>
      <c r="GJ5" s="7"/>
      <c r="GK5" s="7"/>
      <c r="GL5" s="11"/>
      <c r="GM5" s="13"/>
      <c r="GN5" s="121"/>
      <c r="GO5" s="115"/>
      <c r="GP5" s="115"/>
      <c r="GQ5" s="116"/>
      <c r="GR5" s="116"/>
      <c r="GS5" s="115"/>
      <c r="GT5" s="115"/>
      <c r="GU5" s="115"/>
      <c r="GV5" s="115"/>
      <c r="GW5" s="115"/>
      <c r="GX5" s="116"/>
      <c r="GY5" s="116"/>
      <c r="GZ5" s="115"/>
      <c r="HA5" s="115"/>
      <c r="HB5" s="115"/>
      <c r="HC5" s="115"/>
      <c r="HD5" s="115"/>
      <c r="HE5" s="116"/>
      <c r="HF5" s="116"/>
      <c r="HG5" s="115"/>
      <c r="HH5" s="115"/>
      <c r="HI5" s="115"/>
      <c r="HJ5" s="115"/>
      <c r="HK5" s="115"/>
      <c r="HL5" s="116"/>
      <c r="HM5" s="116"/>
      <c r="HN5" s="115"/>
      <c r="HO5" s="115"/>
      <c r="HP5" s="115"/>
      <c r="HQ5" s="115"/>
      <c r="HR5" s="117"/>
    </row>
    <row r="6" spans="1:226" s="3" customFormat="1" ht="15.6">
      <c r="A6" s="1"/>
      <c r="B6" s="215"/>
      <c r="C6" s="215"/>
      <c r="D6" s="215"/>
      <c r="E6" s="215"/>
      <c r="F6" s="225"/>
      <c r="G6" s="183"/>
      <c r="H6" s="61"/>
      <c r="I6" s="61"/>
      <c r="J6" s="61"/>
      <c r="K6" s="61"/>
      <c r="L6" s="61"/>
      <c r="M6" s="61"/>
      <c r="N6" s="49" t="s">
        <v>23</v>
      </c>
      <c r="O6" s="16"/>
      <c r="P6" s="11"/>
      <c r="Q6" s="7"/>
      <c r="R6" s="7"/>
      <c r="S6" s="11"/>
      <c r="T6" s="11"/>
      <c r="U6" s="11"/>
      <c r="V6" s="11"/>
      <c r="W6" s="11"/>
      <c r="X6" s="7"/>
      <c r="Y6" s="7"/>
      <c r="Z6" s="11"/>
      <c r="AA6" s="11"/>
      <c r="AB6" s="11"/>
      <c r="AC6" s="17"/>
      <c r="AD6" s="11"/>
      <c r="AE6" s="7"/>
      <c r="AF6" s="7"/>
      <c r="AG6" s="27"/>
      <c r="AH6" s="27"/>
      <c r="AI6" s="27"/>
      <c r="AJ6" s="27"/>
      <c r="AK6" s="27"/>
      <c r="AL6" s="7"/>
      <c r="AM6" s="7"/>
      <c r="AN6" s="27"/>
      <c r="AO6" s="27"/>
      <c r="AP6" s="27"/>
      <c r="AQ6" s="27"/>
      <c r="AR6" s="13"/>
      <c r="AS6" s="15"/>
      <c r="AT6" s="7"/>
      <c r="AU6" s="11"/>
      <c r="AV6" s="11"/>
      <c r="AW6" s="11"/>
      <c r="AX6" s="11"/>
      <c r="AY6" s="11"/>
      <c r="AZ6" s="7"/>
      <c r="BA6" s="7"/>
      <c r="BB6" s="11"/>
      <c r="BC6" s="11"/>
      <c r="BD6" s="11"/>
      <c r="BE6" s="11"/>
      <c r="BF6" s="11"/>
      <c r="BG6" s="7"/>
      <c r="BH6" s="7"/>
      <c r="BI6" s="11"/>
      <c r="BJ6" s="11"/>
      <c r="BK6" s="11"/>
      <c r="BL6" s="11"/>
      <c r="BM6" s="11"/>
      <c r="BN6" s="7"/>
      <c r="BO6" s="7"/>
      <c r="BP6" s="11"/>
      <c r="BQ6" s="11"/>
      <c r="BR6" s="11"/>
      <c r="BS6" s="11"/>
      <c r="BT6" s="11"/>
      <c r="BU6" s="7"/>
      <c r="BV6" s="7"/>
      <c r="BW6" s="13"/>
      <c r="BX6" s="16"/>
      <c r="BY6" s="11"/>
      <c r="BZ6" s="11"/>
      <c r="CA6" s="11"/>
      <c r="CB6" s="7"/>
      <c r="CC6" s="7"/>
      <c r="CD6" s="11"/>
      <c r="CE6" s="11"/>
      <c r="CF6" s="11"/>
      <c r="CG6" s="11"/>
      <c r="CH6" s="11"/>
      <c r="CI6" s="7"/>
      <c r="CJ6" s="7"/>
      <c r="CK6" s="11"/>
      <c r="CL6" s="11"/>
      <c r="CM6" s="11"/>
      <c r="CN6" s="17"/>
      <c r="CO6" s="11"/>
      <c r="CP6" s="7"/>
      <c r="CQ6" s="7"/>
      <c r="CR6" s="11"/>
      <c r="CS6" s="11"/>
      <c r="CT6" s="11"/>
      <c r="CU6" s="11"/>
      <c r="CV6" s="11"/>
      <c r="CW6" s="7"/>
      <c r="CX6" s="7"/>
      <c r="CY6" s="11"/>
      <c r="CZ6" s="11"/>
      <c r="DA6" s="13"/>
      <c r="DB6" s="12"/>
      <c r="DC6" s="11"/>
      <c r="DD6" s="7"/>
      <c r="DE6" s="7"/>
      <c r="DF6" s="11"/>
      <c r="DG6" s="11"/>
      <c r="DH6" s="11"/>
      <c r="DI6" s="11"/>
      <c r="DJ6" s="11"/>
      <c r="DK6" s="7"/>
      <c r="DL6" s="7"/>
      <c r="DM6" s="11"/>
      <c r="DN6" s="11"/>
      <c r="DO6" s="11"/>
      <c r="DP6" s="11"/>
      <c r="DQ6" s="11"/>
      <c r="DR6" s="7"/>
      <c r="DS6" s="7"/>
      <c r="DT6" s="11"/>
      <c r="DU6" s="11"/>
      <c r="DV6" s="11"/>
      <c r="DW6" s="11"/>
      <c r="DX6" s="11"/>
      <c r="DY6" s="7"/>
      <c r="DZ6" s="7"/>
      <c r="EA6" s="17"/>
      <c r="EB6" s="11"/>
      <c r="EC6" s="11"/>
      <c r="ED6" s="11"/>
      <c r="EE6" s="11"/>
      <c r="EF6" s="9"/>
      <c r="EG6" s="15"/>
      <c r="EH6" s="11"/>
      <c r="EI6" s="11"/>
      <c r="EJ6" s="11"/>
      <c r="EK6" s="11"/>
      <c r="EL6" s="17"/>
      <c r="EM6" s="7"/>
      <c r="EN6" s="7"/>
      <c r="EO6" s="11"/>
      <c r="EP6" s="11"/>
      <c r="EQ6" s="11"/>
      <c r="ER6" s="11"/>
      <c r="ES6" s="11"/>
      <c r="ET6" s="7"/>
      <c r="EU6" s="7"/>
      <c r="EV6" s="11"/>
      <c r="EW6" s="11"/>
      <c r="EX6" s="11"/>
      <c r="EY6" s="11"/>
      <c r="EZ6" s="11"/>
      <c r="FA6" s="7"/>
      <c r="FB6" s="7"/>
      <c r="FC6" s="11"/>
      <c r="FD6" s="11"/>
      <c r="FE6" s="11"/>
      <c r="FF6" s="11"/>
      <c r="FG6" s="11"/>
      <c r="FH6" s="7"/>
      <c r="FI6" s="7"/>
      <c r="FJ6" s="11"/>
      <c r="FK6" s="113"/>
      <c r="FL6" s="12"/>
      <c r="FM6" s="11"/>
      <c r="FN6" s="11"/>
      <c r="FO6" s="7"/>
      <c r="FP6" s="7"/>
      <c r="FQ6" s="11"/>
      <c r="FR6" s="11"/>
      <c r="FS6" s="11"/>
      <c r="FT6" s="11"/>
      <c r="FU6" s="11"/>
      <c r="FV6" s="7"/>
      <c r="FW6" s="7"/>
      <c r="FX6" s="11"/>
      <c r="FY6" s="11"/>
      <c r="FZ6" s="11"/>
      <c r="GA6" s="11"/>
      <c r="GB6" s="11"/>
      <c r="GC6" s="7"/>
      <c r="GD6" s="7"/>
      <c r="GE6" s="11"/>
      <c r="GF6" s="11"/>
      <c r="GG6" s="11"/>
      <c r="GH6" s="11"/>
      <c r="GI6" s="11"/>
      <c r="GJ6" s="7"/>
      <c r="GK6" s="7"/>
      <c r="GL6" s="11"/>
      <c r="GM6" s="13"/>
      <c r="GN6" s="121"/>
      <c r="GO6" s="115"/>
      <c r="GP6" s="115"/>
      <c r="GQ6" s="116"/>
      <c r="GR6" s="116"/>
      <c r="GS6" s="115"/>
      <c r="GT6" s="115"/>
      <c r="GU6" s="115"/>
      <c r="GV6" s="115"/>
      <c r="GW6" s="115"/>
      <c r="GX6" s="116"/>
      <c r="GY6" s="116"/>
      <c r="GZ6" s="115"/>
      <c r="HA6" s="115"/>
      <c r="HB6" s="115"/>
      <c r="HC6" s="115"/>
      <c r="HD6" s="115"/>
      <c r="HE6" s="116"/>
      <c r="HF6" s="116"/>
      <c r="HG6" s="115"/>
      <c r="HH6" s="115"/>
      <c r="HI6" s="115"/>
      <c r="HJ6" s="115"/>
      <c r="HK6" s="115"/>
      <c r="HL6" s="116"/>
      <c r="HM6" s="116"/>
      <c r="HN6" s="115"/>
      <c r="HO6" s="115"/>
      <c r="HP6" s="115"/>
      <c r="HQ6" s="115"/>
      <c r="HR6" s="117"/>
    </row>
    <row r="7" spans="1:226" s="3" customFormat="1" ht="15.6">
      <c r="A7" s="1"/>
      <c r="B7" s="215"/>
      <c r="C7" s="215"/>
      <c r="D7" s="215"/>
      <c r="E7" s="215"/>
      <c r="F7" s="225"/>
      <c r="G7" s="181"/>
      <c r="H7" s="62">
        <f>((AG20*2)+BU17)*$F$5</f>
        <v>24630</v>
      </c>
      <c r="I7" s="62">
        <f>AG20*$F$5</f>
        <v>9315</v>
      </c>
      <c r="J7" s="62">
        <f>(AG20+BU19)*$F$5</f>
        <v>13815</v>
      </c>
      <c r="K7" s="62">
        <f>AG20*$F$5</f>
        <v>9315</v>
      </c>
      <c r="L7" s="62">
        <f>AG20*$F$5</f>
        <v>9315</v>
      </c>
      <c r="M7" s="62">
        <f>AG20*$F$5</f>
        <v>9315</v>
      </c>
      <c r="N7" s="49" t="s">
        <v>24</v>
      </c>
      <c r="O7" s="16"/>
      <c r="P7" s="11"/>
      <c r="Q7" s="7"/>
      <c r="R7" s="7"/>
      <c r="S7" s="11"/>
      <c r="T7" s="11"/>
      <c r="U7" s="11"/>
      <c r="V7" s="11"/>
      <c r="W7" s="11"/>
      <c r="X7" s="7"/>
      <c r="Y7" s="7"/>
      <c r="Z7" s="11"/>
      <c r="AA7" s="11"/>
      <c r="AB7" s="11"/>
      <c r="AC7" s="17"/>
      <c r="AD7" s="11"/>
      <c r="AE7" s="7"/>
      <c r="AF7" s="7"/>
      <c r="AG7" s="11"/>
      <c r="AH7" s="11"/>
      <c r="AI7" s="11"/>
      <c r="AJ7" s="11"/>
      <c r="AK7" s="11"/>
      <c r="AL7" s="7"/>
      <c r="AM7" s="7"/>
      <c r="AN7" s="29"/>
      <c r="AO7" s="29"/>
      <c r="AP7" s="29"/>
      <c r="AQ7" s="29"/>
      <c r="AR7" s="13"/>
      <c r="AS7" s="15"/>
      <c r="AT7" s="7"/>
      <c r="AU7" s="29"/>
      <c r="AV7" s="29"/>
      <c r="AW7" s="29"/>
      <c r="AX7" s="29"/>
      <c r="AY7" s="29"/>
      <c r="AZ7" s="7"/>
      <c r="BA7" s="7"/>
      <c r="BB7" s="29"/>
      <c r="BC7" s="29"/>
      <c r="BD7" s="29"/>
      <c r="BE7" s="29"/>
      <c r="BF7" s="29"/>
      <c r="BG7" s="7"/>
      <c r="BH7" s="7"/>
      <c r="BI7" s="11"/>
      <c r="BJ7" s="11"/>
      <c r="BK7" s="11"/>
      <c r="BL7" s="11"/>
      <c r="BM7" s="11"/>
      <c r="BN7" s="7"/>
      <c r="BO7" s="7"/>
      <c r="BP7" s="11"/>
      <c r="BQ7" s="11"/>
      <c r="BR7" s="11"/>
      <c r="BS7" s="11"/>
      <c r="BT7" s="11"/>
      <c r="BU7" s="7"/>
      <c r="BV7" s="7"/>
      <c r="BW7" s="13"/>
      <c r="BX7" s="16"/>
      <c r="BY7" s="11"/>
      <c r="BZ7" s="11"/>
      <c r="CA7" s="11"/>
      <c r="CB7" s="7"/>
      <c r="CC7" s="7"/>
      <c r="CD7" s="11"/>
      <c r="CE7" s="11"/>
      <c r="CF7" s="11"/>
      <c r="CG7" s="11"/>
      <c r="CH7" s="11"/>
      <c r="CI7" s="7"/>
      <c r="CJ7" s="7"/>
      <c r="CK7" s="11"/>
      <c r="CL7" s="11"/>
      <c r="CM7" s="11"/>
      <c r="CN7" s="17"/>
      <c r="CO7" s="11"/>
      <c r="CP7" s="7"/>
      <c r="CQ7" s="7"/>
      <c r="CR7" s="11"/>
      <c r="CS7" s="11"/>
      <c r="CT7" s="11"/>
      <c r="CU7" s="11"/>
      <c r="CV7" s="11"/>
      <c r="CW7" s="7"/>
      <c r="CX7" s="7"/>
      <c r="CY7" s="11"/>
      <c r="CZ7" s="11"/>
      <c r="DA7" s="13"/>
      <c r="DB7" s="12"/>
      <c r="DC7" s="11"/>
      <c r="DD7" s="7"/>
      <c r="DE7" s="7"/>
      <c r="DF7" s="11"/>
      <c r="DG7" s="11"/>
      <c r="DH7" s="11"/>
      <c r="DI7" s="11"/>
      <c r="DJ7" s="11"/>
      <c r="DK7" s="7"/>
      <c r="DL7" s="7"/>
      <c r="DM7" s="11"/>
      <c r="DN7" s="11"/>
      <c r="DO7" s="11"/>
      <c r="DP7" s="11"/>
      <c r="DQ7" s="11"/>
      <c r="DR7" s="7"/>
      <c r="DS7" s="7"/>
      <c r="DT7" s="11"/>
      <c r="DU7" s="11"/>
      <c r="DV7" s="11"/>
      <c r="DW7" s="11"/>
      <c r="DX7" s="11"/>
      <c r="DY7" s="7"/>
      <c r="DZ7" s="7"/>
      <c r="EA7" s="17"/>
      <c r="EB7" s="11"/>
      <c r="EC7" s="11"/>
      <c r="ED7" s="11"/>
      <c r="EE7" s="11"/>
      <c r="EF7" s="9"/>
      <c r="EG7" s="15"/>
      <c r="EH7" s="11"/>
      <c r="EI7" s="11"/>
      <c r="EJ7" s="11"/>
      <c r="EK7" s="11"/>
      <c r="EL7" s="17"/>
      <c r="EM7" s="7"/>
      <c r="EN7" s="7"/>
      <c r="EO7" s="11"/>
      <c r="EP7" s="11"/>
      <c r="EQ7" s="11"/>
      <c r="ER7" s="11"/>
      <c r="ES7" s="11"/>
      <c r="ET7" s="7"/>
      <c r="EU7" s="7"/>
      <c r="EV7" s="11"/>
      <c r="EW7" s="11"/>
      <c r="EX7" s="11"/>
      <c r="EY7" s="11"/>
      <c r="EZ7" s="11"/>
      <c r="FA7" s="7"/>
      <c r="FB7" s="7"/>
      <c r="FC7" s="11"/>
      <c r="FD7" s="11"/>
      <c r="FE7" s="11"/>
      <c r="FF7" s="11"/>
      <c r="FG7" s="11"/>
      <c r="FH7" s="7"/>
      <c r="FI7" s="7"/>
      <c r="FJ7" s="11"/>
      <c r="FK7" s="113"/>
      <c r="FL7" s="12"/>
      <c r="FM7" s="11"/>
      <c r="FN7" s="11"/>
      <c r="FO7" s="7"/>
      <c r="FP7" s="7"/>
      <c r="FQ7" s="11"/>
      <c r="FR7" s="11"/>
      <c r="FS7" s="11"/>
      <c r="FT7" s="11"/>
      <c r="FU7" s="11"/>
      <c r="FV7" s="7"/>
      <c r="FW7" s="7"/>
      <c r="FX7" s="11"/>
      <c r="FY7" s="11"/>
      <c r="FZ7" s="11"/>
      <c r="GA7" s="11"/>
      <c r="GB7" s="11"/>
      <c r="GC7" s="7"/>
      <c r="GD7" s="7"/>
      <c r="GE7" s="11"/>
      <c r="GF7" s="11"/>
      <c r="GG7" s="11"/>
      <c r="GH7" s="11"/>
      <c r="GI7" s="11"/>
      <c r="GJ7" s="7"/>
      <c r="GK7" s="7"/>
      <c r="GL7" s="11"/>
      <c r="GM7" s="13"/>
      <c r="GN7" s="121"/>
      <c r="GO7" s="115"/>
      <c r="GP7" s="115"/>
      <c r="GQ7" s="116"/>
      <c r="GR7" s="116"/>
      <c r="GS7" s="115"/>
      <c r="GT7" s="115"/>
      <c r="GU7" s="115"/>
      <c r="GV7" s="115"/>
      <c r="GW7" s="115"/>
      <c r="GX7" s="116"/>
      <c r="GY7" s="116"/>
      <c r="GZ7" s="115"/>
      <c r="HA7" s="115"/>
      <c r="HB7" s="115"/>
      <c r="HC7" s="115"/>
      <c r="HD7" s="115"/>
      <c r="HE7" s="116"/>
      <c r="HF7" s="116"/>
      <c r="HG7" s="115"/>
      <c r="HH7" s="115"/>
      <c r="HI7" s="115"/>
      <c r="HJ7" s="115"/>
      <c r="HK7" s="115"/>
      <c r="HL7" s="116"/>
      <c r="HM7" s="116"/>
      <c r="HN7" s="115"/>
      <c r="HO7" s="115"/>
      <c r="HP7" s="115"/>
      <c r="HQ7" s="115"/>
      <c r="HR7" s="117"/>
    </row>
    <row r="8" spans="1:226" s="3" customFormat="1" ht="15.6">
      <c r="A8" s="1"/>
      <c r="B8" s="215"/>
      <c r="C8" s="215"/>
      <c r="D8" s="215"/>
      <c r="E8" s="215"/>
      <c r="F8" s="225"/>
      <c r="G8" s="183"/>
      <c r="H8" s="62"/>
      <c r="I8" s="62"/>
      <c r="J8" s="62"/>
      <c r="K8" s="62"/>
      <c r="L8" s="62"/>
      <c r="M8" s="62"/>
      <c r="N8" s="49" t="s">
        <v>25</v>
      </c>
      <c r="O8" s="16"/>
      <c r="P8" s="11"/>
      <c r="Q8" s="7"/>
      <c r="R8" s="7"/>
      <c r="S8" s="11"/>
      <c r="T8" s="11"/>
      <c r="U8" s="11"/>
      <c r="V8" s="11"/>
      <c r="W8" s="11"/>
      <c r="X8" s="7"/>
      <c r="Y8" s="7"/>
      <c r="Z8" s="11"/>
      <c r="AA8" s="11"/>
      <c r="AB8" s="11"/>
      <c r="AC8" s="17"/>
      <c r="AD8" s="11"/>
      <c r="AE8" s="7"/>
      <c r="AF8" s="7"/>
      <c r="AG8" s="11"/>
      <c r="AH8" s="11"/>
      <c r="AI8" s="11"/>
      <c r="AJ8" s="11"/>
      <c r="AK8" s="11"/>
      <c r="AL8" s="7"/>
      <c r="AM8" s="7"/>
      <c r="AN8" s="11"/>
      <c r="AO8" s="11"/>
      <c r="AP8" s="11"/>
      <c r="AQ8" s="11"/>
      <c r="AR8" s="18"/>
      <c r="AS8" s="15"/>
      <c r="AT8" s="7"/>
      <c r="AU8" s="18"/>
      <c r="AV8" s="18"/>
      <c r="AW8" s="18">
        <v>1.1000000000000001</v>
      </c>
      <c r="AX8" s="11"/>
      <c r="AY8" s="11"/>
      <c r="AZ8" s="7"/>
      <c r="BA8" s="7"/>
      <c r="BB8" s="11"/>
      <c r="BC8" s="11"/>
      <c r="BD8" s="11"/>
      <c r="BE8" s="11"/>
      <c r="BF8" s="11"/>
      <c r="BG8" s="7"/>
      <c r="BH8" s="7"/>
      <c r="BI8" s="125"/>
      <c r="BJ8" s="125"/>
      <c r="BK8" s="125"/>
      <c r="BL8" s="125">
        <v>2.1</v>
      </c>
      <c r="BM8" s="11"/>
      <c r="BN8" s="7"/>
      <c r="BO8" s="7"/>
      <c r="BP8" s="11"/>
      <c r="BQ8" s="11"/>
      <c r="BR8" s="11"/>
      <c r="BS8" s="11"/>
      <c r="BT8" s="11"/>
      <c r="BU8" s="7"/>
      <c r="BV8" s="7"/>
      <c r="BW8" s="18"/>
      <c r="BX8" s="16"/>
      <c r="BY8" s="18"/>
      <c r="BZ8" s="18"/>
      <c r="CA8" s="18">
        <v>1.2</v>
      </c>
      <c r="CB8" s="7"/>
      <c r="CC8" s="7"/>
      <c r="CD8" s="11"/>
      <c r="CE8" s="11"/>
      <c r="CF8" s="11"/>
      <c r="CG8" s="11"/>
      <c r="CH8" s="11"/>
      <c r="CI8" s="7"/>
      <c r="CJ8" s="7"/>
      <c r="CK8" s="11"/>
      <c r="CL8" s="125"/>
      <c r="CM8" s="125"/>
      <c r="CN8" s="125"/>
      <c r="CO8" s="125">
        <v>2.2000000000000002</v>
      </c>
      <c r="CP8" s="7"/>
      <c r="CQ8" s="7"/>
      <c r="CR8" s="11"/>
      <c r="CS8" s="11"/>
      <c r="CT8" s="11"/>
      <c r="CU8" s="11"/>
      <c r="CV8" s="11"/>
      <c r="CW8" s="7"/>
      <c r="CX8" s="7"/>
      <c r="CY8" s="11"/>
      <c r="CZ8" s="11"/>
      <c r="DA8" s="81"/>
      <c r="DB8" s="18"/>
      <c r="DC8" s="18"/>
      <c r="DD8" s="7"/>
      <c r="DE8" s="7"/>
      <c r="DF8" s="18">
        <v>1.3</v>
      </c>
      <c r="DG8" s="11"/>
      <c r="DH8" s="11"/>
      <c r="DI8" s="11"/>
      <c r="DJ8" s="11"/>
      <c r="DK8" s="7"/>
      <c r="DL8" s="7"/>
      <c r="DM8" s="11"/>
      <c r="DN8" s="11"/>
      <c r="DO8" s="11"/>
      <c r="DP8" s="125"/>
      <c r="DQ8" s="125"/>
      <c r="DR8" s="7"/>
      <c r="DS8" s="7"/>
      <c r="DT8" s="125"/>
      <c r="DU8" s="125">
        <v>2.2999999999999998</v>
      </c>
      <c r="DV8" s="11"/>
      <c r="DW8" s="11"/>
      <c r="DX8" s="11"/>
      <c r="DY8" s="7"/>
      <c r="DZ8" s="7"/>
      <c r="EA8" s="17"/>
      <c r="EB8" s="11"/>
      <c r="EC8" s="11"/>
      <c r="ED8" s="11"/>
      <c r="EE8" s="11"/>
      <c r="EF8" s="9"/>
      <c r="EG8" s="15"/>
      <c r="EH8" s="18"/>
      <c r="EI8" s="18"/>
      <c r="EJ8" s="18"/>
      <c r="EK8" s="18">
        <v>1.4</v>
      </c>
      <c r="EL8" s="17"/>
      <c r="EM8" s="7"/>
      <c r="EN8" s="7"/>
      <c r="EO8" s="11"/>
      <c r="EP8" s="11"/>
      <c r="EQ8" s="11"/>
      <c r="ER8" s="11"/>
      <c r="ES8" s="11"/>
      <c r="ET8" s="7"/>
      <c r="EU8" s="7"/>
      <c r="EV8" s="11"/>
      <c r="EW8" s="125"/>
      <c r="EX8" s="125"/>
      <c r="EY8" s="125"/>
      <c r="EZ8" s="125">
        <v>2.4</v>
      </c>
      <c r="FA8" s="7"/>
      <c r="FB8" s="7"/>
      <c r="FC8" s="11"/>
      <c r="FD8" s="11"/>
      <c r="FE8" s="11"/>
      <c r="FF8" s="11"/>
      <c r="FG8" s="11"/>
      <c r="FH8" s="7"/>
      <c r="FI8" s="7"/>
      <c r="FJ8" s="11"/>
      <c r="FK8" s="113"/>
      <c r="FL8" s="111"/>
      <c r="FM8" s="18"/>
      <c r="FN8" s="18"/>
      <c r="FO8" s="7"/>
      <c r="FP8" s="7"/>
      <c r="FQ8" s="18">
        <v>1.5</v>
      </c>
      <c r="FR8" s="11"/>
      <c r="FS8" s="11"/>
      <c r="FT8" s="11"/>
      <c r="FU8" s="11"/>
      <c r="FV8" s="7"/>
      <c r="FW8" s="7"/>
      <c r="FX8" s="11"/>
      <c r="FY8" s="11"/>
      <c r="FZ8" s="125"/>
      <c r="GA8" s="125"/>
      <c r="GB8" s="125"/>
      <c r="GC8" s="7"/>
      <c r="GD8" s="7"/>
      <c r="GE8" s="125">
        <v>2.5</v>
      </c>
      <c r="GF8" s="11"/>
      <c r="GG8" s="11"/>
      <c r="GH8" s="11"/>
      <c r="GI8" s="11"/>
      <c r="GJ8" s="7"/>
      <c r="GK8" s="7"/>
      <c r="GL8" s="11"/>
      <c r="GM8" s="13"/>
      <c r="GN8" s="123"/>
      <c r="GO8" s="124"/>
      <c r="GP8" s="124"/>
      <c r="GQ8" s="116"/>
      <c r="GR8" s="116"/>
      <c r="GS8" s="18">
        <v>1.6</v>
      </c>
      <c r="GT8" s="115"/>
      <c r="GU8" s="115"/>
      <c r="GV8" s="115"/>
      <c r="GW8" s="115"/>
      <c r="GX8" s="116"/>
      <c r="GY8" s="116"/>
      <c r="GZ8" s="115"/>
      <c r="HA8" s="115"/>
      <c r="HB8" s="126"/>
      <c r="HC8" s="126"/>
      <c r="HD8" s="126"/>
      <c r="HE8" s="116"/>
      <c r="HF8" s="116"/>
      <c r="HG8" s="125">
        <v>2.6</v>
      </c>
      <c r="HH8" s="115"/>
      <c r="HI8" s="115"/>
      <c r="HJ8" s="115"/>
      <c r="HK8" s="115"/>
      <c r="HL8" s="116"/>
      <c r="HM8" s="116"/>
      <c r="HN8" s="115"/>
      <c r="HO8" s="115"/>
      <c r="HP8" s="115"/>
      <c r="HQ8" s="115"/>
      <c r="HR8" s="117"/>
    </row>
    <row r="9" spans="1:226" s="3" customFormat="1" ht="15.6">
      <c r="A9" s="1"/>
      <c r="B9" s="216"/>
      <c r="C9" s="216"/>
      <c r="D9" s="216"/>
      <c r="E9" s="216"/>
      <c r="F9" s="226"/>
      <c r="G9" s="59"/>
      <c r="H9" s="58"/>
      <c r="I9" s="58"/>
      <c r="J9" s="58"/>
      <c r="K9" s="58"/>
      <c r="L9" s="58"/>
      <c r="M9" s="58"/>
      <c r="N9" s="50" t="s">
        <v>26</v>
      </c>
      <c r="O9" s="16"/>
      <c r="P9" s="11"/>
      <c r="Q9" s="7"/>
      <c r="R9" s="7"/>
      <c r="S9" s="11"/>
      <c r="T9" s="11"/>
      <c r="U9" s="11"/>
      <c r="V9" s="11"/>
      <c r="W9" s="11"/>
      <c r="X9" s="7"/>
      <c r="Y9" s="7"/>
      <c r="Z9" s="11"/>
      <c r="AA9" s="11"/>
      <c r="AB9" s="11"/>
      <c r="AC9" s="17"/>
      <c r="AD9" s="11"/>
      <c r="AE9" s="7"/>
      <c r="AF9" s="7"/>
      <c r="AG9" s="11"/>
      <c r="AH9" s="11"/>
      <c r="AI9" s="11"/>
      <c r="AJ9" s="11"/>
      <c r="AK9" s="11"/>
      <c r="AL9" s="7"/>
      <c r="AM9" s="7"/>
      <c r="AN9" s="11"/>
      <c r="AO9" s="11"/>
      <c r="AP9" s="11"/>
      <c r="AQ9" s="11"/>
      <c r="AR9" s="13"/>
      <c r="AS9" s="15"/>
      <c r="AT9" s="7"/>
      <c r="AU9" s="11"/>
      <c r="AV9" s="11"/>
      <c r="AW9" s="11"/>
      <c r="AX9" s="11"/>
      <c r="AY9" s="11"/>
      <c r="AZ9" s="7"/>
      <c r="BA9" s="7"/>
      <c r="BB9" s="11"/>
      <c r="BC9" s="11"/>
      <c r="BD9" s="11"/>
      <c r="BE9" s="11"/>
      <c r="BF9" s="11"/>
      <c r="BG9" s="7"/>
      <c r="BH9" s="7"/>
      <c r="BI9" s="11"/>
      <c r="BJ9" s="11"/>
      <c r="BK9" s="11"/>
      <c r="BL9" s="11"/>
      <c r="BM9" s="11"/>
      <c r="BN9" s="7"/>
      <c r="BO9" s="7"/>
      <c r="BP9" s="31"/>
      <c r="BQ9" s="31"/>
      <c r="BR9" s="31"/>
      <c r="BS9" s="31"/>
      <c r="BT9" s="31">
        <v>1.2</v>
      </c>
      <c r="BU9" s="7"/>
      <c r="BV9" s="7"/>
      <c r="BW9" s="13"/>
      <c r="BX9" s="16"/>
      <c r="BY9" s="11"/>
      <c r="BZ9" s="11"/>
      <c r="CA9" s="11"/>
      <c r="CB9" s="7"/>
      <c r="CC9" s="7"/>
      <c r="CD9" s="11"/>
      <c r="CE9" s="31"/>
      <c r="CF9" s="31"/>
      <c r="CG9" s="31"/>
      <c r="CH9" s="31"/>
      <c r="CI9" s="7"/>
      <c r="CJ9" s="7"/>
      <c r="CK9" s="31">
        <v>2.2000000000000002</v>
      </c>
      <c r="CL9" s="11"/>
      <c r="CM9" s="11"/>
      <c r="CN9" s="17"/>
      <c r="CO9" s="11"/>
      <c r="CP9" s="7"/>
      <c r="CQ9" s="7"/>
      <c r="CR9" s="11"/>
      <c r="CS9" s="11"/>
      <c r="CT9" s="31"/>
      <c r="CU9" s="31"/>
      <c r="CV9" s="31"/>
      <c r="CW9" s="7"/>
      <c r="CX9" s="7"/>
      <c r="CY9" s="31"/>
      <c r="CZ9" s="31">
        <v>1.3</v>
      </c>
      <c r="DA9" s="13"/>
      <c r="DB9" s="12"/>
      <c r="DC9" s="11"/>
      <c r="DD9" s="7"/>
      <c r="DE9" s="7"/>
      <c r="DF9" s="11"/>
      <c r="DG9" s="11"/>
      <c r="DH9" s="11"/>
      <c r="DI9" s="31"/>
      <c r="DJ9" s="31"/>
      <c r="DK9" s="7"/>
      <c r="DL9" s="7"/>
      <c r="DM9" s="31"/>
      <c r="DN9" s="31"/>
      <c r="DO9" s="31">
        <v>2.2999999999999998</v>
      </c>
      <c r="DP9" s="11"/>
      <c r="DQ9" s="11"/>
      <c r="DR9" s="7"/>
      <c r="DS9" s="7"/>
      <c r="DT9" s="11"/>
      <c r="DU9" s="11"/>
      <c r="DV9" s="11"/>
      <c r="DW9" s="11"/>
      <c r="DX9" s="11"/>
      <c r="DY9" s="7"/>
      <c r="DZ9" s="7"/>
      <c r="EA9" s="17"/>
      <c r="EB9" s="31"/>
      <c r="EC9" s="31"/>
      <c r="ED9" s="31"/>
      <c r="EE9" s="31">
        <v>1.4</v>
      </c>
      <c r="EF9" s="9"/>
      <c r="EG9" s="15"/>
      <c r="EH9" s="11"/>
      <c r="EI9" s="11"/>
      <c r="EJ9" s="11"/>
      <c r="EK9" s="11"/>
      <c r="EL9" s="17"/>
      <c r="EM9" s="7"/>
      <c r="EN9" s="7"/>
      <c r="EO9" s="11"/>
      <c r="EP9" s="11"/>
      <c r="EQ9" s="31"/>
      <c r="ER9" s="31"/>
      <c r="ES9" s="31"/>
      <c r="ET9" s="7"/>
      <c r="EU9" s="7"/>
      <c r="EV9" s="31">
        <v>2.4</v>
      </c>
      <c r="EW9" s="11"/>
      <c r="EX9" s="11"/>
      <c r="EY9" s="11"/>
      <c r="EZ9" s="11"/>
      <c r="FA9" s="7"/>
      <c r="FB9" s="7"/>
      <c r="FC9" s="11"/>
      <c r="FD9" s="11"/>
      <c r="FE9" s="11"/>
      <c r="FF9" s="31"/>
      <c r="FG9" s="31"/>
      <c r="FH9" s="7"/>
      <c r="FI9" s="7"/>
      <c r="FJ9" s="31"/>
      <c r="FK9" s="127">
        <v>1.5</v>
      </c>
      <c r="FL9" s="12"/>
      <c r="FM9" s="11"/>
      <c r="FN9" s="11"/>
      <c r="FO9" s="7"/>
      <c r="FP9" s="7"/>
      <c r="FQ9" s="11"/>
      <c r="FR9" s="11"/>
      <c r="FS9" s="11"/>
      <c r="FT9" s="31"/>
      <c r="FU9" s="31"/>
      <c r="FV9" s="7"/>
      <c r="FW9" s="7"/>
      <c r="FX9" s="31"/>
      <c r="FY9" s="31">
        <v>2.5</v>
      </c>
      <c r="FZ9" s="11"/>
      <c r="GA9" s="11"/>
      <c r="GB9" s="11"/>
      <c r="GC9" s="7"/>
      <c r="GD9" s="7"/>
      <c r="GE9" s="11"/>
      <c r="GF9" s="11"/>
      <c r="GG9" s="11"/>
      <c r="GH9" s="31"/>
      <c r="GI9" s="31"/>
      <c r="GJ9" s="7"/>
      <c r="GK9" s="7"/>
      <c r="GL9" s="31"/>
      <c r="GM9" s="31">
        <v>1.6</v>
      </c>
      <c r="GN9" s="121"/>
      <c r="GO9" s="115"/>
      <c r="GP9" s="115"/>
      <c r="GQ9" s="116"/>
      <c r="GR9" s="116"/>
      <c r="GS9" s="115"/>
      <c r="GT9" s="115"/>
      <c r="GU9" s="115"/>
      <c r="GV9" s="128"/>
      <c r="GW9" s="128"/>
      <c r="GX9" s="116"/>
      <c r="GY9" s="116"/>
      <c r="GZ9" s="128"/>
      <c r="HA9" s="31">
        <v>2.6</v>
      </c>
      <c r="HB9" s="115"/>
      <c r="HC9" s="115"/>
      <c r="HD9" s="115"/>
      <c r="HE9" s="116"/>
      <c r="HF9" s="116"/>
      <c r="HG9" s="115"/>
      <c r="HH9" s="115"/>
      <c r="HI9" s="115"/>
      <c r="HJ9" s="115"/>
      <c r="HK9" s="115"/>
      <c r="HL9" s="116"/>
      <c r="HM9" s="116"/>
      <c r="HN9" s="115"/>
      <c r="HO9" s="115"/>
      <c r="HP9" s="115"/>
      <c r="HQ9" s="115"/>
      <c r="HR9" s="117"/>
    </row>
    <row r="10" spans="1:226" s="3" customFormat="1" ht="14.45" customHeight="1">
      <c r="A10" s="1"/>
      <c r="B10" s="214">
        <v>2</v>
      </c>
      <c r="C10" s="214" t="s">
        <v>27</v>
      </c>
      <c r="D10" s="214" t="s">
        <v>20</v>
      </c>
      <c r="E10" s="214" t="s">
        <v>21</v>
      </c>
      <c r="F10" s="224">
        <v>10</v>
      </c>
      <c r="G10" s="181"/>
      <c r="H10" s="181">
        <f>(AG22+BU17)*$F$10</f>
        <v>5120</v>
      </c>
      <c r="I10" s="181">
        <f>AG22*$F$10</f>
        <v>1120</v>
      </c>
      <c r="J10" s="181">
        <f>(AG22+BU19)*F10</f>
        <v>4120</v>
      </c>
      <c r="K10" s="181">
        <f>AG22*$F$10</f>
        <v>1120</v>
      </c>
      <c r="L10" s="181">
        <f>AG22*$F$10</f>
        <v>1120</v>
      </c>
      <c r="M10" s="181">
        <f>AG22*$F$10</f>
        <v>1120</v>
      </c>
      <c r="N10" s="51" t="s">
        <v>22</v>
      </c>
      <c r="O10" s="16"/>
      <c r="P10" s="11"/>
      <c r="Q10" s="7"/>
      <c r="R10" s="7"/>
      <c r="S10" s="11"/>
      <c r="T10" s="11"/>
      <c r="U10" s="11"/>
      <c r="V10" s="11"/>
      <c r="W10" s="11"/>
      <c r="X10" s="7"/>
      <c r="Y10" s="7"/>
      <c r="Z10" s="11"/>
      <c r="AA10" s="11"/>
      <c r="AB10" s="11"/>
      <c r="AC10" s="17"/>
      <c r="AD10" s="11"/>
      <c r="AE10" s="7"/>
      <c r="AF10" s="7"/>
      <c r="AG10" s="11"/>
      <c r="AH10" s="11"/>
      <c r="AI10" s="11"/>
      <c r="AJ10" s="11"/>
      <c r="AK10" s="11"/>
      <c r="AL10" s="7"/>
      <c r="AM10" s="7"/>
      <c r="AN10" s="11"/>
      <c r="AO10" s="11"/>
      <c r="AP10" s="11"/>
      <c r="AQ10" s="11"/>
      <c r="AR10" s="13"/>
      <c r="AS10" s="15"/>
      <c r="AT10" s="7"/>
      <c r="AU10" s="11"/>
      <c r="AV10" s="11"/>
      <c r="AW10" s="11"/>
      <c r="AX10" s="11"/>
      <c r="AY10" s="11"/>
      <c r="AZ10" s="7"/>
      <c r="BA10" s="7"/>
      <c r="BB10" s="11"/>
      <c r="BC10" s="11"/>
      <c r="BD10" s="11"/>
      <c r="BE10" s="11"/>
      <c r="BF10" s="11"/>
      <c r="BG10" s="7"/>
      <c r="BH10" s="7"/>
      <c r="BI10" s="11"/>
      <c r="BJ10" s="11"/>
      <c r="BK10" s="11"/>
      <c r="BL10" s="11"/>
      <c r="BM10" s="11"/>
      <c r="BN10" s="7"/>
      <c r="BO10" s="7"/>
      <c r="BP10" s="11"/>
      <c r="BQ10" s="11"/>
      <c r="BR10" s="11"/>
      <c r="BS10" s="11"/>
      <c r="BT10" s="11"/>
      <c r="BU10" s="7"/>
      <c r="BV10" s="7"/>
      <c r="BW10" s="13"/>
      <c r="BX10" s="16"/>
      <c r="BY10" s="11"/>
      <c r="BZ10" s="11"/>
      <c r="CA10" s="11"/>
      <c r="CB10" s="7"/>
      <c r="CC10" s="7"/>
      <c r="CD10" s="11"/>
      <c r="CE10" s="11"/>
      <c r="CF10" s="11"/>
      <c r="CG10" s="11"/>
      <c r="CH10" s="11"/>
      <c r="CI10" s="7"/>
      <c r="CJ10" s="7"/>
      <c r="CK10" s="11"/>
      <c r="CL10" s="11"/>
      <c r="CM10" s="11"/>
      <c r="CN10" s="17"/>
      <c r="CO10" s="11"/>
      <c r="CP10" s="7"/>
      <c r="CQ10" s="7"/>
      <c r="CR10" s="11"/>
      <c r="CS10" s="11"/>
      <c r="CT10" s="11"/>
      <c r="CU10" s="11"/>
      <c r="CV10" s="11"/>
      <c r="CW10" s="7"/>
      <c r="CX10" s="7"/>
      <c r="CY10" s="11"/>
      <c r="CZ10" s="11"/>
      <c r="DA10" s="13"/>
      <c r="DB10" s="12"/>
      <c r="DC10" s="11"/>
      <c r="DD10" s="7"/>
      <c r="DE10" s="7"/>
      <c r="DF10" s="11"/>
      <c r="DG10" s="11"/>
      <c r="DH10" s="11"/>
      <c r="DI10" s="11"/>
      <c r="DJ10" s="11"/>
      <c r="DK10" s="7"/>
      <c r="DL10" s="7"/>
      <c r="DM10" s="11"/>
      <c r="DN10" s="11"/>
      <c r="DO10" s="11"/>
      <c r="DP10" s="11"/>
      <c r="DQ10" s="11"/>
      <c r="DR10" s="7"/>
      <c r="DS10" s="7"/>
      <c r="DT10" s="11"/>
      <c r="DU10" s="11"/>
      <c r="DV10" s="11"/>
      <c r="DW10" s="11"/>
      <c r="DX10" s="11"/>
      <c r="DY10" s="7"/>
      <c r="DZ10" s="7"/>
      <c r="EA10" s="17"/>
      <c r="EB10" s="11"/>
      <c r="EC10" s="11"/>
      <c r="ED10" s="11"/>
      <c r="EE10" s="11"/>
      <c r="EF10" s="9"/>
      <c r="EG10" s="15"/>
      <c r="EH10" s="11"/>
      <c r="EI10" s="11"/>
      <c r="EJ10" s="11"/>
      <c r="EK10" s="11"/>
      <c r="EL10" s="17"/>
      <c r="EM10" s="7"/>
      <c r="EN10" s="7"/>
      <c r="EO10" s="11"/>
      <c r="EP10" s="11"/>
      <c r="EQ10" s="11"/>
      <c r="ER10" s="11"/>
      <c r="ES10" s="11"/>
      <c r="ET10" s="7"/>
      <c r="EU10" s="7"/>
      <c r="EV10" s="11"/>
      <c r="EW10" s="11"/>
      <c r="EX10" s="11"/>
      <c r="EY10" s="11"/>
      <c r="EZ10" s="11"/>
      <c r="FA10" s="7"/>
      <c r="FB10" s="7"/>
      <c r="FC10" s="11"/>
      <c r="FD10" s="11"/>
      <c r="FE10" s="11"/>
      <c r="FF10" s="11"/>
      <c r="FG10" s="11"/>
      <c r="FH10" s="7"/>
      <c r="FI10" s="7"/>
      <c r="FJ10" s="11"/>
      <c r="FK10" s="113"/>
      <c r="FL10" s="12"/>
      <c r="FM10" s="11"/>
      <c r="FN10" s="11"/>
      <c r="FO10" s="7"/>
      <c r="FP10" s="7"/>
      <c r="FQ10" s="11"/>
      <c r="FR10" s="11"/>
      <c r="FS10" s="11"/>
      <c r="FT10" s="11"/>
      <c r="FU10" s="11"/>
      <c r="FV10" s="7"/>
      <c r="FW10" s="7"/>
      <c r="FX10" s="11"/>
      <c r="FY10" s="11"/>
      <c r="FZ10" s="11"/>
      <c r="GA10" s="11"/>
      <c r="GB10" s="11"/>
      <c r="GC10" s="7"/>
      <c r="GD10" s="7"/>
      <c r="GE10" s="11"/>
      <c r="GF10" s="11"/>
      <c r="GG10" s="11"/>
      <c r="GH10" s="11"/>
      <c r="GI10" s="11"/>
      <c r="GJ10" s="7"/>
      <c r="GK10" s="7"/>
      <c r="GL10" s="11"/>
      <c r="GM10" s="13"/>
      <c r="GN10" s="121"/>
      <c r="GO10" s="115"/>
      <c r="GP10" s="115"/>
      <c r="GQ10" s="116"/>
      <c r="GR10" s="116"/>
      <c r="GS10" s="115"/>
      <c r="GT10" s="115"/>
      <c r="GU10" s="115"/>
      <c r="GV10" s="115"/>
      <c r="GW10" s="115"/>
      <c r="GX10" s="116"/>
      <c r="GY10" s="116"/>
      <c r="GZ10" s="115"/>
      <c r="HA10" s="115"/>
      <c r="HB10" s="115"/>
      <c r="HC10" s="115"/>
      <c r="HD10" s="115"/>
      <c r="HE10" s="116"/>
      <c r="HF10" s="116"/>
      <c r="HG10" s="115"/>
      <c r="HH10" s="115"/>
      <c r="HI10" s="115"/>
      <c r="HJ10" s="115"/>
      <c r="HK10" s="115"/>
      <c r="HL10" s="116"/>
      <c r="HM10" s="116"/>
      <c r="HN10" s="115"/>
      <c r="HO10" s="115"/>
      <c r="HP10" s="115"/>
      <c r="HQ10" s="115"/>
      <c r="HR10" s="117"/>
    </row>
    <row r="11" spans="1:226" s="3" customFormat="1">
      <c r="A11" s="1"/>
      <c r="B11" s="215"/>
      <c r="C11" s="215"/>
      <c r="D11" s="215"/>
      <c r="E11" s="215"/>
      <c r="F11" s="225"/>
      <c r="G11" s="183"/>
      <c r="H11" s="182"/>
      <c r="I11" s="182"/>
      <c r="J11" s="182"/>
      <c r="K11" s="182"/>
      <c r="L11" s="182"/>
      <c r="M11" s="182"/>
      <c r="N11" s="52" t="s">
        <v>23</v>
      </c>
      <c r="O11" s="16"/>
      <c r="P11" s="11"/>
      <c r="Q11" s="7"/>
      <c r="R11" s="7"/>
      <c r="S11" s="11"/>
      <c r="T11" s="11"/>
      <c r="U11" s="11"/>
      <c r="V11" s="11"/>
      <c r="W11" s="11"/>
      <c r="X11" s="7"/>
      <c r="Y11" s="7"/>
      <c r="Z11" s="11"/>
      <c r="AA11" s="11"/>
      <c r="AB11" s="11"/>
      <c r="AC11" s="17"/>
      <c r="AD11" s="11"/>
      <c r="AE11" s="7"/>
      <c r="AF11" s="7"/>
      <c r="AG11" s="11"/>
      <c r="AH11" s="11"/>
      <c r="AI11" s="11"/>
      <c r="AJ11" s="11"/>
      <c r="AK11" s="11"/>
      <c r="AL11" s="7"/>
      <c r="AM11" s="7"/>
      <c r="AN11" s="11"/>
      <c r="AO11" s="11"/>
      <c r="AP11" s="11"/>
      <c r="AQ11" s="11"/>
      <c r="AR11" s="13"/>
      <c r="AS11" s="15"/>
      <c r="AT11" s="7"/>
      <c r="AU11" s="11"/>
      <c r="AV11" s="11"/>
      <c r="AW11" s="11"/>
      <c r="AX11" s="11"/>
      <c r="AY11" s="11"/>
      <c r="AZ11" s="7"/>
      <c r="BA11" s="7"/>
      <c r="BB11" s="11"/>
      <c r="BC11" s="11"/>
      <c r="BD11" s="11"/>
      <c r="BE11" s="11"/>
      <c r="BF11" s="11"/>
      <c r="BG11" s="7"/>
      <c r="BH11" s="7"/>
      <c r="BI11" s="11"/>
      <c r="BJ11" s="11"/>
      <c r="BK11" s="11"/>
      <c r="BL11" s="11"/>
      <c r="BM11" s="11"/>
      <c r="BN11" s="7"/>
      <c r="BO11" s="7"/>
      <c r="BP11" s="11"/>
      <c r="BQ11" s="11"/>
      <c r="BR11" s="11"/>
      <c r="BS11" s="11"/>
      <c r="BT11" s="11"/>
      <c r="BU11" s="7"/>
      <c r="BV11" s="7"/>
      <c r="BW11" s="13"/>
      <c r="BX11" s="16"/>
      <c r="BY11" s="11"/>
      <c r="BZ11" s="11"/>
      <c r="CA11" s="11"/>
      <c r="CB11" s="7"/>
      <c r="CC11" s="7"/>
      <c r="CD11" s="11"/>
      <c r="CE11" s="11"/>
      <c r="CF11" s="11"/>
      <c r="CG11" s="11"/>
      <c r="CH11" s="11"/>
      <c r="CI11" s="7"/>
      <c r="CJ11" s="7"/>
      <c r="CK11" s="11"/>
      <c r="CL11" s="11"/>
      <c r="CM11" s="11"/>
      <c r="CN11" s="17"/>
      <c r="CO11" s="11"/>
      <c r="CP11" s="7"/>
      <c r="CQ11" s="7"/>
      <c r="CR11" s="11"/>
      <c r="CS11" s="11"/>
      <c r="CT11" s="11"/>
      <c r="CU11" s="11"/>
      <c r="CV11" s="11"/>
      <c r="CW11" s="7"/>
      <c r="CX11" s="7"/>
      <c r="CY11" s="11"/>
      <c r="CZ11" s="11"/>
      <c r="DA11" s="13"/>
      <c r="DB11" s="12"/>
      <c r="DC11" s="11"/>
      <c r="DD11" s="7"/>
      <c r="DE11" s="7"/>
      <c r="DF11" s="11"/>
      <c r="DG11" s="11"/>
      <c r="DH11" s="11"/>
      <c r="DI11" s="11"/>
      <c r="DJ11" s="11"/>
      <c r="DK11" s="7"/>
      <c r="DL11" s="7"/>
      <c r="DM11" s="11"/>
      <c r="DN11" s="11"/>
      <c r="DO11" s="11"/>
      <c r="DP11" s="11"/>
      <c r="DQ11" s="11"/>
      <c r="DR11" s="7"/>
      <c r="DS11" s="7"/>
      <c r="DT11" s="11"/>
      <c r="DU11" s="11"/>
      <c r="DV11" s="11"/>
      <c r="DW11" s="11"/>
      <c r="DX11" s="11"/>
      <c r="DY11" s="7"/>
      <c r="DZ11" s="7"/>
      <c r="EA11" s="17"/>
      <c r="EB11" s="11"/>
      <c r="EC11" s="11"/>
      <c r="ED11" s="11"/>
      <c r="EE11" s="11"/>
      <c r="EF11" s="9"/>
      <c r="EG11" s="15"/>
      <c r="EH11" s="11"/>
      <c r="EI11" s="11"/>
      <c r="EJ11" s="11"/>
      <c r="EK11" s="11"/>
      <c r="EL11" s="17"/>
      <c r="EM11" s="7"/>
      <c r="EN11" s="7"/>
      <c r="EO11" s="11"/>
      <c r="EP11" s="11"/>
      <c r="EQ11" s="11"/>
      <c r="ER11" s="11"/>
      <c r="ES11" s="11"/>
      <c r="ET11" s="7"/>
      <c r="EU11" s="7"/>
      <c r="EV11" s="11"/>
      <c r="EW11" s="11"/>
      <c r="EX11" s="11"/>
      <c r="EY11" s="11"/>
      <c r="EZ11" s="11"/>
      <c r="FA11" s="7"/>
      <c r="FB11" s="7"/>
      <c r="FC11" s="11"/>
      <c r="FD11" s="11"/>
      <c r="FE11" s="11"/>
      <c r="FF11" s="11"/>
      <c r="FG11" s="11"/>
      <c r="FH11" s="7"/>
      <c r="FI11" s="7"/>
      <c r="FJ11" s="11"/>
      <c r="FK11" s="113"/>
      <c r="FL11" s="12"/>
      <c r="FM11" s="11"/>
      <c r="FN11" s="11"/>
      <c r="FO11" s="7"/>
      <c r="FP11" s="7"/>
      <c r="FQ11" s="11"/>
      <c r="FR11" s="11"/>
      <c r="FS11" s="11"/>
      <c r="FT11" s="11"/>
      <c r="FU11" s="11"/>
      <c r="FV11" s="7"/>
      <c r="FW11" s="7"/>
      <c r="FX11" s="11"/>
      <c r="FY11" s="11"/>
      <c r="FZ11" s="11"/>
      <c r="GA11" s="11"/>
      <c r="GB11" s="11"/>
      <c r="GC11" s="7"/>
      <c r="GD11" s="7"/>
      <c r="GE11" s="11"/>
      <c r="GF11" s="11"/>
      <c r="GG11" s="11"/>
      <c r="GH11" s="11"/>
      <c r="GI11" s="11"/>
      <c r="GJ11" s="7"/>
      <c r="GK11" s="7"/>
      <c r="GL11" s="11"/>
      <c r="GM11" s="13"/>
      <c r="GN11" s="121"/>
      <c r="GO11" s="115"/>
      <c r="GP11" s="115"/>
      <c r="GQ11" s="116"/>
      <c r="GR11" s="116"/>
      <c r="GS11" s="115"/>
      <c r="GT11" s="115"/>
      <c r="GU11" s="115"/>
      <c r="GV11" s="115"/>
      <c r="GW11" s="115"/>
      <c r="GX11" s="116"/>
      <c r="GY11" s="116"/>
      <c r="GZ11" s="115"/>
      <c r="HA11" s="115"/>
      <c r="HB11" s="115"/>
      <c r="HC11" s="115"/>
      <c r="HD11" s="115"/>
      <c r="HE11" s="116"/>
      <c r="HF11" s="116"/>
      <c r="HG11" s="115"/>
      <c r="HH11" s="115"/>
      <c r="HI11" s="115"/>
      <c r="HJ11" s="115"/>
      <c r="HK11" s="115"/>
      <c r="HL11" s="116"/>
      <c r="HM11" s="116"/>
      <c r="HN11" s="115"/>
      <c r="HO11" s="115"/>
      <c r="HP11" s="115"/>
      <c r="HQ11" s="115"/>
      <c r="HR11" s="117"/>
    </row>
    <row r="12" spans="1:226" s="3" customFormat="1">
      <c r="A12" s="1"/>
      <c r="B12" s="215"/>
      <c r="C12" s="215"/>
      <c r="D12" s="215"/>
      <c r="E12" s="215"/>
      <c r="F12" s="225"/>
      <c r="G12" s="181"/>
      <c r="H12" s="182"/>
      <c r="I12" s="182"/>
      <c r="J12" s="182"/>
      <c r="K12" s="182"/>
      <c r="L12" s="182"/>
      <c r="M12" s="182"/>
      <c r="N12" s="52" t="s">
        <v>24</v>
      </c>
      <c r="O12" s="16"/>
      <c r="P12" s="11"/>
      <c r="Q12" s="7"/>
      <c r="R12" s="7"/>
      <c r="S12" s="11"/>
      <c r="T12" s="11"/>
      <c r="U12" s="11"/>
      <c r="V12" s="11"/>
      <c r="W12" s="11"/>
      <c r="X12" s="7"/>
      <c r="Y12" s="7"/>
      <c r="Z12" s="11"/>
      <c r="AA12" s="11"/>
      <c r="AB12" s="11"/>
      <c r="AC12" s="17"/>
      <c r="AD12" s="11"/>
      <c r="AE12" s="7"/>
      <c r="AF12" s="7"/>
      <c r="AG12" s="11"/>
      <c r="AH12" s="11"/>
      <c r="AI12" s="11"/>
      <c r="AJ12" s="11"/>
      <c r="AK12" s="11"/>
      <c r="AL12" s="7"/>
      <c r="AM12" s="7"/>
      <c r="AN12" s="11"/>
      <c r="AO12" s="11"/>
      <c r="AP12" s="11"/>
      <c r="AQ12" s="11"/>
      <c r="AR12" s="13"/>
      <c r="AS12" s="15"/>
      <c r="AT12" s="7"/>
      <c r="AU12" s="11"/>
      <c r="AV12" s="11"/>
      <c r="AW12" s="11"/>
      <c r="AX12" s="11"/>
      <c r="AY12" s="11"/>
      <c r="AZ12" s="7"/>
      <c r="BA12" s="7"/>
      <c r="BB12" s="11"/>
      <c r="BC12" s="11"/>
      <c r="BD12" s="11"/>
      <c r="BE12" s="11"/>
      <c r="BF12" s="11"/>
      <c r="BG12" s="7"/>
      <c r="BH12" s="7"/>
      <c r="BI12" s="11"/>
      <c r="BJ12" s="11"/>
      <c r="BK12" s="11"/>
      <c r="BL12" s="11"/>
      <c r="BM12" s="11"/>
      <c r="BN12" s="7"/>
      <c r="BO12" s="7"/>
      <c r="BP12" s="11"/>
      <c r="BQ12" s="11"/>
      <c r="BR12" s="11"/>
      <c r="BS12" s="11"/>
      <c r="BT12" s="11"/>
      <c r="BU12" s="7"/>
      <c r="BV12" s="7"/>
      <c r="BW12" s="13"/>
      <c r="BX12" s="16"/>
      <c r="BY12" s="11"/>
      <c r="BZ12" s="11"/>
      <c r="CA12" s="11"/>
      <c r="CB12" s="7"/>
      <c r="CC12" s="7"/>
      <c r="CD12" s="11"/>
      <c r="CE12" s="11"/>
      <c r="CF12" s="11"/>
      <c r="CG12" s="11"/>
      <c r="CH12" s="11"/>
      <c r="CI12" s="7"/>
      <c r="CJ12" s="7"/>
      <c r="CK12" s="11"/>
      <c r="CL12" s="11"/>
      <c r="CM12" s="11"/>
      <c r="CN12" s="17"/>
      <c r="CO12" s="11"/>
      <c r="CP12" s="7"/>
      <c r="CQ12" s="7"/>
      <c r="CR12" s="11"/>
      <c r="CS12" s="11"/>
      <c r="CT12" s="11"/>
      <c r="CU12" s="11"/>
      <c r="CV12" s="11"/>
      <c r="CW12" s="7"/>
      <c r="CX12" s="7"/>
      <c r="CY12" s="11"/>
      <c r="CZ12" s="11"/>
      <c r="DA12" s="13"/>
      <c r="DB12" s="12"/>
      <c r="DC12" s="11"/>
      <c r="DD12" s="7"/>
      <c r="DE12" s="7"/>
      <c r="DF12" s="11"/>
      <c r="DG12" s="11"/>
      <c r="DH12" s="11"/>
      <c r="DI12" s="11"/>
      <c r="DJ12" s="11"/>
      <c r="DK12" s="7"/>
      <c r="DL12" s="7"/>
      <c r="DM12" s="11"/>
      <c r="DN12" s="11"/>
      <c r="DO12" s="11"/>
      <c r="DP12" s="11"/>
      <c r="DQ12" s="11"/>
      <c r="DR12" s="7"/>
      <c r="DS12" s="7"/>
      <c r="DT12" s="11"/>
      <c r="DU12" s="11"/>
      <c r="DV12" s="11"/>
      <c r="DW12" s="11"/>
      <c r="DX12" s="11"/>
      <c r="DY12" s="7"/>
      <c r="DZ12" s="7"/>
      <c r="EA12" s="17"/>
      <c r="EB12" s="11"/>
      <c r="EC12" s="11"/>
      <c r="ED12" s="11"/>
      <c r="EE12" s="11"/>
      <c r="EF12" s="9"/>
      <c r="EG12" s="15"/>
      <c r="EH12" s="11"/>
      <c r="EI12" s="11"/>
      <c r="EJ12" s="11"/>
      <c r="EK12" s="11"/>
      <c r="EL12" s="17"/>
      <c r="EM12" s="7"/>
      <c r="EN12" s="7"/>
      <c r="EO12" s="11"/>
      <c r="EP12" s="11"/>
      <c r="EQ12" s="11"/>
      <c r="ER12" s="11"/>
      <c r="ES12" s="11"/>
      <c r="ET12" s="7"/>
      <c r="EU12" s="7"/>
      <c r="EV12" s="11"/>
      <c r="EW12" s="11"/>
      <c r="EX12" s="11"/>
      <c r="EY12" s="11"/>
      <c r="EZ12" s="11"/>
      <c r="FA12" s="7"/>
      <c r="FB12" s="7"/>
      <c r="FC12" s="11"/>
      <c r="FD12" s="11"/>
      <c r="FE12" s="11"/>
      <c r="FF12" s="11"/>
      <c r="FG12" s="11"/>
      <c r="FH12" s="7"/>
      <c r="FI12" s="7"/>
      <c r="FJ12" s="11"/>
      <c r="FK12" s="113"/>
      <c r="FL12" s="12"/>
      <c r="FM12" s="11"/>
      <c r="FN12" s="11"/>
      <c r="FO12" s="7"/>
      <c r="FP12" s="7"/>
      <c r="FQ12" s="11"/>
      <c r="FR12" s="11"/>
      <c r="FS12" s="11"/>
      <c r="FT12" s="11"/>
      <c r="FU12" s="11"/>
      <c r="FV12" s="7"/>
      <c r="FW12" s="7"/>
      <c r="FX12" s="11"/>
      <c r="FY12" s="11"/>
      <c r="FZ12" s="11"/>
      <c r="GA12" s="11"/>
      <c r="GB12" s="11"/>
      <c r="GC12" s="7"/>
      <c r="GD12" s="7"/>
      <c r="GE12" s="11"/>
      <c r="GF12" s="11"/>
      <c r="GG12" s="11"/>
      <c r="GH12" s="11"/>
      <c r="GI12" s="11"/>
      <c r="GJ12" s="7"/>
      <c r="GK12" s="7"/>
      <c r="GL12" s="11"/>
      <c r="GM12" s="13"/>
      <c r="GN12" s="121"/>
      <c r="GO12" s="115"/>
      <c r="GP12" s="115"/>
      <c r="GQ12" s="116"/>
      <c r="GR12" s="116"/>
      <c r="GS12" s="115"/>
      <c r="GT12" s="115"/>
      <c r="GU12" s="115"/>
      <c r="GV12" s="115"/>
      <c r="GW12" s="115"/>
      <c r="GX12" s="116"/>
      <c r="GY12" s="116"/>
      <c r="GZ12" s="115"/>
      <c r="HA12" s="115"/>
      <c r="HB12" s="115"/>
      <c r="HC12" s="115"/>
      <c r="HD12" s="115"/>
      <c r="HE12" s="116"/>
      <c r="HF12" s="116"/>
      <c r="HG12" s="115"/>
      <c r="HH12" s="115"/>
      <c r="HI12" s="115"/>
      <c r="HJ12" s="115"/>
      <c r="HK12" s="115"/>
      <c r="HL12" s="116"/>
      <c r="HM12" s="116"/>
      <c r="HN12" s="115"/>
      <c r="HO12" s="115"/>
      <c r="HP12" s="115"/>
      <c r="HQ12" s="115"/>
      <c r="HR12" s="117"/>
    </row>
    <row r="13" spans="1:226" s="3" customFormat="1">
      <c r="A13" s="1"/>
      <c r="B13" s="215"/>
      <c r="C13" s="215"/>
      <c r="D13" s="215"/>
      <c r="E13" s="215"/>
      <c r="F13" s="225"/>
      <c r="G13" s="183"/>
      <c r="H13" s="182"/>
      <c r="I13" s="182"/>
      <c r="J13" s="182"/>
      <c r="K13" s="182"/>
      <c r="L13" s="182"/>
      <c r="M13" s="182"/>
      <c r="N13" s="52" t="s">
        <v>28</v>
      </c>
      <c r="O13" s="16"/>
      <c r="P13" s="11"/>
      <c r="Q13" s="7"/>
      <c r="R13" s="7"/>
      <c r="S13" s="11"/>
      <c r="T13" s="11"/>
      <c r="U13" s="11"/>
      <c r="V13" s="11"/>
      <c r="W13" s="11"/>
      <c r="X13" s="7"/>
      <c r="Y13" s="7"/>
      <c r="Z13" s="11"/>
      <c r="AA13" s="11"/>
      <c r="AB13" s="11"/>
      <c r="AC13" s="17"/>
      <c r="AD13" s="11"/>
      <c r="AE13" s="7"/>
      <c r="AF13" s="7"/>
      <c r="AG13" s="11"/>
      <c r="AH13" s="11"/>
      <c r="AI13" s="11"/>
      <c r="AJ13" s="11"/>
      <c r="AK13" s="11"/>
      <c r="AL13" s="7"/>
      <c r="AM13" s="7"/>
      <c r="AN13" s="11"/>
      <c r="AO13" s="11"/>
      <c r="AP13" s="11"/>
      <c r="AQ13" s="11"/>
      <c r="AR13" s="13"/>
      <c r="AS13" s="15"/>
      <c r="AT13" s="7"/>
      <c r="AU13" s="11"/>
      <c r="AV13" s="11"/>
      <c r="AW13" s="11"/>
      <c r="AX13" s="11"/>
      <c r="AY13" s="11"/>
      <c r="AZ13" s="7"/>
      <c r="BA13" s="7"/>
      <c r="BB13" s="11"/>
      <c r="BC13" s="11"/>
      <c r="BD13" s="11"/>
      <c r="BE13" s="11"/>
      <c r="BF13" s="11"/>
      <c r="BG13" s="7"/>
      <c r="BH13" s="7"/>
      <c r="BI13" s="11"/>
      <c r="BJ13" s="11"/>
      <c r="BK13" s="11"/>
      <c r="BL13" s="11"/>
      <c r="BM13" s="11"/>
      <c r="BN13" s="7"/>
      <c r="BO13" s="7"/>
      <c r="BP13" s="11"/>
      <c r="BQ13" s="11"/>
      <c r="BR13" s="11"/>
      <c r="BS13" s="11"/>
      <c r="BT13" s="11"/>
      <c r="BU13" s="7"/>
      <c r="BV13" s="7"/>
      <c r="BW13" s="13"/>
      <c r="BX13" s="16"/>
      <c r="BY13" s="11"/>
      <c r="BZ13" s="11"/>
      <c r="CA13" s="11"/>
      <c r="CB13" s="7"/>
      <c r="CC13" s="7"/>
      <c r="CD13" s="11"/>
      <c r="CE13" s="11"/>
      <c r="CF13" s="11"/>
      <c r="CG13" s="11"/>
      <c r="CH13" s="11"/>
      <c r="CI13" s="7"/>
      <c r="CJ13" s="7"/>
      <c r="CK13" s="11"/>
      <c r="CL13" s="11"/>
      <c r="CM13" s="11"/>
      <c r="CN13" s="17"/>
      <c r="CO13" s="11"/>
      <c r="CP13" s="7"/>
      <c r="CQ13" s="7"/>
      <c r="CR13" s="11"/>
      <c r="CS13" s="11"/>
      <c r="CT13" s="11"/>
      <c r="CU13" s="11"/>
      <c r="CV13" s="11"/>
      <c r="CW13" s="7"/>
      <c r="CX13" s="7"/>
      <c r="CY13" s="11"/>
      <c r="CZ13" s="11"/>
      <c r="DA13" s="13"/>
      <c r="DB13" s="12"/>
      <c r="DC13" s="11"/>
      <c r="DD13" s="7"/>
      <c r="DE13" s="7"/>
      <c r="DF13" s="11"/>
      <c r="DG13" s="11"/>
      <c r="DH13" s="11"/>
      <c r="DI13" s="11"/>
      <c r="DJ13" s="11"/>
      <c r="DK13" s="7"/>
      <c r="DL13" s="7"/>
      <c r="DM13" s="11"/>
      <c r="DN13" s="11"/>
      <c r="DO13" s="11"/>
      <c r="DP13" s="11"/>
      <c r="DQ13" s="11"/>
      <c r="DR13" s="7"/>
      <c r="DS13" s="7"/>
      <c r="DT13" s="11"/>
      <c r="DU13" s="11"/>
      <c r="DV13" s="11"/>
      <c r="DW13" s="11"/>
      <c r="DX13" s="11"/>
      <c r="DY13" s="7"/>
      <c r="DZ13" s="7"/>
      <c r="EA13" s="17"/>
      <c r="EB13" s="11"/>
      <c r="EC13" s="11"/>
      <c r="ED13" s="11"/>
      <c r="EE13" s="11"/>
      <c r="EF13" s="9"/>
      <c r="EG13" s="15"/>
      <c r="EH13" s="11"/>
      <c r="EI13" s="11"/>
      <c r="EJ13" s="11"/>
      <c r="EK13" s="11"/>
      <c r="EL13" s="17"/>
      <c r="EM13" s="7"/>
      <c r="EN13" s="7"/>
      <c r="EO13" s="11"/>
      <c r="EP13" s="11"/>
      <c r="EQ13" s="11"/>
      <c r="ER13" s="11"/>
      <c r="ES13" s="11"/>
      <c r="ET13" s="7"/>
      <c r="EU13" s="7"/>
      <c r="EV13" s="11"/>
      <c r="EW13" s="11"/>
      <c r="EX13" s="11"/>
      <c r="EY13" s="11"/>
      <c r="EZ13" s="11"/>
      <c r="FA13" s="7"/>
      <c r="FB13" s="7"/>
      <c r="FC13" s="11"/>
      <c r="FD13" s="11"/>
      <c r="FE13" s="11"/>
      <c r="FF13" s="11"/>
      <c r="FG13" s="11"/>
      <c r="FH13" s="7"/>
      <c r="FI13" s="7"/>
      <c r="FJ13" s="11"/>
      <c r="FK13" s="113"/>
      <c r="FL13" s="12"/>
      <c r="FM13" s="11"/>
      <c r="FN13" s="11"/>
      <c r="FO13" s="7"/>
      <c r="FP13" s="7"/>
      <c r="FQ13" s="11"/>
      <c r="FR13" s="11"/>
      <c r="FS13" s="11"/>
      <c r="FT13" s="11"/>
      <c r="FU13" s="11"/>
      <c r="FV13" s="7"/>
      <c r="FW13" s="7"/>
      <c r="FX13" s="11"/>
      <c r="FY13" s="11"/>
      <c r="FZ13" s="11"/>
      <c r="GA13" s="11"/>
      <c r="GB13" s="11"/>
      <c r="GC13" s="7"/>
      <c r="GD13" s="7"/>
      <c r="GE13" s="11"/>
      <c r="GF13" s="11"/>
      <c r="GG13" s="11"/>
      <c r="GH13" s="11"/>
      <c r="GI13" s="11"/>
      <c r="GJ13" s="7"/>
      <c r="GK13" s="7"/>
      <c r="GL13" s="11"/>
      <c r="GM13" s="13"/>
      <c r="GN13" s="121"/>
      <c r="GO13" s="115"/>
      <c r="GP13" s="115"/>
      <c r="GQ13" s="116"/>
      <c r="GR13" s="116"/>
      <c r="GS13" s="115"/>
      <c r="GT13" s="115"/>
      <c r="GU13" s="115"/>
      <c r="GV13" s="115"/>
      <c r="GW13" s="115"/>
      <c r="GX13" s="116"/>
      <c r="GY13" s="116"/>
      <c r="GZ13" s="115"/>
      <c r="HA13" s="115"/>
      <c r="HB13" s="115"/>
      <c r="HC13" s="115"/>
      <c r="HD13" s="115"/>
      <c r="HE13" s="116"/>
      <c r="HF13" s="116"/>
      <c r="HG13" s="115"/>
      <c r="HH13" s="115"/>
      <c r="HI13" s="115"/>
      <c r="HJ13" s="115"/>
      <c r="HK13" s="115"/>
      <c r="HL13" s="116"/>
      <c r="HM13" s="116"/>
      <c r="HN13" s="115"/>
      <c r="HO13" s="115"/>
      <c r="HP13" s="115"/>
      <c r="HQ13" s="115"/>
      <c r="HR13" s="117"/>
    </row>
    <row r="14" spans="1:226" s="3" customFormat="1" ht="15.95" thickBot="1">
      <c r="A14" s="1"/>
      <c r="B14" s="216"/>
      <c r="C14" s="216"/>
      <c r="D14" s="216"/>
      <c r="E14" s="216"/>
      <c r="F14" s="226"/>
      <c r="G14" s="59"/>
      <c r="H14" s="183"/>
      <c r="I14" s="183"/>
      <c r="J14" s="183"/>
      <c r="K14" s="183"/>
      <c r="L14" s="183"/>
      <c r="M14" s="183"/>
      <c r="N14" s="53" t="s">
        <v>26</v>
      </c>
      <c r="O14" s="36"/>
      <c r="P14" s="32"/>
      <c r="Q14" s="34"/>
      <c r="R14" s="34"/>
      <c r="S14" s="32"/>
      <c r="T14" s="32"/>
      <c r="U14" s="32"/>
      <c r="V14" s="32"/>
      <c r="W14" s="32"/>
      <c r="X14" s="34"/>
      <c r="Y14" s="34"/>
      <c r="Z14" s="32"/>
      <c r="AA14" s="32"/>
      <c r="AB14" s="32"/>
      <c r="AC14" s="37"/>
      <c r="AD14" s="32"/>
      <c r="AE14" s="34"/>
      <c r="AF14" s="34"/>
      <c r="AG14" s="32"/>
      <c r="AH14" s="32"/>
      <c r="AI14" s="32"/>
      <c r="AJ14" s="32"/>
      <c r="AK14" s="32"/>
      <c r="AL14" s="34"/>
      <c r="AM14" s="34"/>
      <c r="AN14" s="32"/>
      <c r="AO14" s="32"/>
      <c r="AP14" s="32"/>
      <c r="AQ14" s="32"/>
      <c r="AR14" s="33"/>
      <c r="AS14" s="35"/>
      <c r="AT14" s="34"/>
      <c r="AU14" s="32"/>
      <c r="AV14" s="32"/>
      <c r="AW14" s="32"/>
      <c r="AX14" s="32"/>
      <c r="AY14" s="32"/>
      <c r="AZ14" s="34"/>
      <c r="BA14" s="34"/>
      <c r="BB14" s="11"/>
      <c r="BC14" s="11"/>
      <c r="BD14" s="11"/>
      <c r="BE14" s="11"/>
      <c r="BF14" s="11"/>
      <c r="BG14" s="34"/>
      <c r="BH14" s="34"/>
      <c r="BI14" s="11"/>
      <c r="BJ14" s="11"/>
      <c r="BK14" s="11"/>
      <c r="BL14" s="11"/>
      <c r="BM14" s="11"/>
      <c r="BN14" s="7"/>
      <c r="BO14" s="7"/>
      <c r="BP14" s="32"/>
      <c r="BQ14" s="32"/>
      <c r="BR14" s="32"/>
      <c r="BS14" s="32"/>
      <c r="BT14" s="32"/>
      <c r="BU14" s="34"/>
      <c r="BV14" s="34"/>
      <c r="BW14" s="33"/>
      <c r="BX14" s="36"/>
      <c r="BY14" s="32"/>
      <c r="BZ14" s="32"/>
      <c r="CA14" s="32"/>
      <c r="CB14" s="34"/>
      <c r="CC14" s="34"/>
      <c r="CD14" s="32"/>
      <c r="CE14" s="32"/>
      <c r="CF14" s="32"/>
      <c r="CG14" s="32"/>
      <c r="CH14" s="32"/>
      <c r="CI14" s="34"/>
      <c r="CJ14" s="34"/>
      <c r="CK14" s="11"/>
      <c r="CL14" s="11"/>
      <c r="CM14" s="11"/>
      <c r="CN14" s="17"/>
      <c r="CO14" s="11"/>
      <c r="CP14" s="7"/>
      <c r="CQ14" s="7"/>
      <c r="CR14" s="11"/>
      <c r="CS14" s="11"/>
      <c r="CT14" s="11"/>
      <c r="CU14" s="11"/>
      <c r="CV14" s="11"/>
      <c r="CW14" s="34"/>
      <c r="CX14" s="34"/>
      <c r="CY14" s="32"/>
      <c r="CZ14" s="32"/>
      <c r="DA14" s="33"/>
      <c r="DB14" s="55"/>
      <c r="DC14" s="32"/>
      <c r="DD14" s="34"/>
      <c r="DE14" s="34"/>
      <c r="DF14" s="32"/>
      <c r="DG14" s="32"/>
      <c r="DH14" s="32"/>
      <c r="DI14" s="32"/>
      <c r="DJ14" s="32"/>
      <c r="DK14" s="34"/>
      <c r="DL14" s="34"/>
      <c r="DM14" s="11"/>
      <c r="DN14" s="11"/>
      <c r="DO14" s="11"/>
      <c r="DP14" s="11"/>
      <c r="DQ14" s="11"/>
      <c r="DR14" s="7"/>
      <c r="DS14" s="7"/>
      <c r="DT14" s="11"/>
      <c r="DU14" s="11"/>
      <c r="DV14" s="11"/>
      <c r="DW14" s="11"/>
      <c r="DX14" s="11"/>
      <c r="DY14" s="34"/>
      <c r="DZ14" s="34"/>
      <c r="EA14" s="37"/>
      <c r="EB14" s="32"/>
      <c r="EC14" s="32"/>
      <c r="ED14" s="32"/>
      <c r="EE14" s="32"/>
      <c r="EF14" s="38"/>
      <c r="EG14" s="35"/>
      <c r="EH14" s="32"/>
      <c r="EI14" s="32"/>
      <c r="EJ14" s="32"/>
      <c r="EK14" s="32"/>
      <c r="EL14" s="37"/>
      <c r="EM14" s="34"/>
      <c r="EN14" s="34"/>
      <c r="EO14" s="11"/>
      <c r="EP14" s="11"/>
      <c r="EQ14" s="11"/>
      <c r="ER14" s="11"/>
      <c r="ES14" s="11"/>
      <c r="ET14" s="34"/>
      <c r="EU14" s="34"/>
      <c r="EV14" s="11"/>
      <c r="EW14" s="11"/>
      <c r="EX14" s="11"/>
      <c r="EY14" s="11"/>
      <c r="EZ14" s="11"/>
      <c r="FA14" s="7"/>
      <c r="FB14" s="7"/>
      <c r="FC14" s="11"/>
      <c r="FD14" s="11"/>
      <c r="FE14" s="11"/>
      <c r="FF14" s="11"/>
      <c r="FG14" s="11"/>
      <c r="FH14" s="34"/>
      <c r="FI14" s="34"/>
      <c r="FJ14" s="32"/>
      <c r="FK14" s="114"/>
      <c r="FL14" s="55"/>
      <c r="FM14" s="32"/>
      <c r="FN14" s="32"/>
      <c r="FO14" s="34"/>
      <c r="FP14" s="34"/>
      <c r="FQ14" s="32"/>
      <c r="FR14" s="32"/>
      <c r="FS14" s="32"/>
      <c r="FT14" s="32"/>
      <c r="FU14" s="32"/>
      <c r="FV14" s="34"/>
      <c r="FW14" s="34"/>
      <c r="FX14" s="32"/>
      <c r="FY14" s="32"/>
      <c r="FZ14" s="32"/>
      <c r="GA14" s="32"/>
      <c r="GB14" s="32"/>
      <c r="GC14" s="34"/>
      <c r="GD14" s="34"/>
      <c r="GE14" s="32"/>
      <c r="GF14" s="32"/>
      <c r="GG14" s="32"/>
      <c r="GH14" s="32"/>
      <c r="GI14" s="32"/>
      <c r="GJ14" s="34"/>
      <c r="GK14" s="34"/>
      <c r="GL14" s="32"/>
      <c r="GM14" s="33"/>
      <c r="GN14" s="122"/>
      <c r="GO14" s="118"/>
      <c r="GP14" s="118"/>
      <c r="GQ14" s="119"/>
      <c r="GR14" s="119"/>
      <c r="GS14" s="118"/>
      <c r="GT14" s="118"/>
      <c r="GU14" s="118"/>
      <c r="GV14" s="118"/>
      <c r="GW14" s="118"/>
      <c r="GX14" s="119"/>
      <c r="GY14" s="119"/>
      <c r="GZ14" s="118"/>
      <c r="HA14" s="118"/>
      <c r="HB14" s="118"/>
      <c r="HC14" s="118"/>
      <c r="HD14" s="118"/>
      <c r="HE14" s="119"/>
      <c r="HF14" s="119"/>
      <c r="HG14" s="118"/>
      <c r="HH14" s="118"/>
      <c r="HI14" s="118"/>
      <c r="HJ14" s="118"/>
      <c r="HK14" s="118"/>
      <c r="HL14" s="119"/>
      <c r="HM14" s="119"/>
      <c r="HN14" s="118"/>
      <c r="HO14" s="118"/>
      <c r="HP14" s="118"/>
      <c r="HQ14" s="118"/>
      <c r="HR14" s="120"/>
    </row>
    <row r="15" spans="1:226" ht="19.5" customHeight="1">
      <c r="B15" s="44"/>
      <c r="C15" s="45"/>
      <c r="D15" s="45"/>
      <c r="E15" s="209" t="s">
        <v>29</v>
      </c>
      <c r="F15" s="211">
        <f>SUM(F5:F14)</f>
        <v>25</v>
      </c>
      <c r="G15" s="212"/>
      <c r="H15" s="217">
        <f>SUM(H5:H14)</f>
        <v>29750</v>
      </c>
      <c r="I15" s="217">
        <f t="shared" ref="I15:M15" si="0">SUM(I5:I14)</f>
        <v>10435</v>
      </c>
      <c r="J15" s="217">
        <f t="shared" si="0"/>
        <v>17935</v>
      </c>
      <c r="K15" s="217">
        <f t="shared" si="0"/>
        <v>10435</v>
      </c>
      <c r="L15" s="217">
        <f t="shared" si="0"/>
        <v>10435</v>
      </c>
      <c r="M15" s="217">
        <f t="shared" si="0"/>
        <v>10435</v>
      </c>
      <c r="N15" s="222">
        <f>SUM(H15:M16)</f>
        <v>89425</v>
      </c>
      <c r="O15" s="54"/>
      <c r="P15" s="19"/>
      <c r="Q15" s="19"/>
      <c r="R15" s="19"/>
      <c r="S15" s="19"/>
      <c r="T15" s="19"/>
      <c r="U15" s="19"/>
      <c r="V15" s="19"/>
      <c r="W15" s="20"/>
      <c r="X15" s="20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  <c r="AS15" s="19"/>
      <c r="AT15" s="19"/>
      <c r="AU15" s="19"/>
      <c r="AV15" s="19"/>
      <c r="AW15" s="19"/>
      <c r="AX15" s="19"/>
      <c r="AY15" s="19"/>
      <c r="AZ15" s="19"/>
      <c r="BA15" s="20"/>
      <c r="BB15" s="20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20"/>
      <c r="BW15" s="20"/>
      <c r="BX15" s="19"/>
      <c r="BY15" s="19"/>
      <c r="BZ15" s="19"/>
      <c r="CA15" s="19"/>
      <c r="CB15" s="19"/>
      <c r="CC15" s="19"/>
      <c r="CD15" s="19"/>
      <c r="CE15" s="19"/>
      <c r="CF15" s="20"/>
      <c r="CG15" s="20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20"/>
      <c r="DB15" s="19"/>
      <c r="DC15" s="19"/>
      <c r="DD15" s="19"/>
      <c r="DE15" s="19"/>
      <c r="DF15" s="19"/>
      <c r="DG15" s="19"/>
      <c r="DH15" s="19"/>
      <c r="DI15" s="19"/>
      <c r="DJ15" s="20"/>
      <c r="DK15" s="20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20"/>
      <c r="EF15" s="20"/>
      <c r="EG15" s="19"/>
      <c r="EH15" s="19"/>
      <c r="EI15" s="19"/>
      <c r="EJ15" s="19"/>
      <c r="EK15" s="19"/>
      <c r="EL15" s="19"/>
      <c r="EM15" s="19"/>
      <c r="EN15" s="19"/>
      <c r="EO15" s="20"/>
      <c r="EP15" s="20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20"/>
      <c r="FK15" s="20"/>
      <c r="GM15" s="56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</row>
    <row r="16" spans="1:226" ht="16.350000000000001" customHeight="1">
      <c r="B16" s="46"/>
      <c r="C16" s="47"/>
      <c r="D16" s="47"/>
      <c r="E16" s="210"/>
      <c r="F16" s="211"/>
      <c r="G16" s="213"/>
      <c r="H16" s="218"/>
      <c r="I16" s="218"/>
      <c r="J16" s="218"/>
      <c r="K16" s="218"/>
      <c r="L16" s="218"/>
      <c r="M16" s="218"/>
      <c r="N16" s="223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1"/>
      <c r="AL16" s="41"/>
      <c r="AM16" s="41"/>
      <c r="AN16" s="41"/>
      <c r="AO16" s="41"/>
      <c r="AP16" s="41"/>
      <c r="AQ16" s="41"/>
      <c r="AR16" s="41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1"/>
      <c r="BP16" s="41"/>
      <c r="BQ16" s="41"/>
      <c r="BR16" s="41"/>
      <c r="BS16" s="41"/>
      <c r="BT16" s="41"/>
      <c r="BU16" s="41"/>
      <c r="BV16" s="41"/>
      <c r="BW16" s="41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1"/>
      <c r="CU16" s="41"/>
      <c r="CV16" s="41"/>
      <c r="CW16" s="41"/>
      <c r="CX16" s="41"/>
      <c r="CY16" s="41"/>
      <c r="CZ16" s="41"/>
      <c r="DA16" s="41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1"/>
      <c r="DY16" s="41"/>
      <c r="DZ16" s="41"/>
      <c r="EA16" s="41"/>
      <c r="EB16" s="41"/>
      <c r="EC16" s="41"/>
      <c r="ED16" s="41"/>
      <c r="EE16" s="41"/>
      <c r="EF16" s="41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1"/>
      <c r="FD16" s="41"/>
      <c r="FE16" s="41"/>
      <c r="FF16" s="41"/>
      <c r="FG16" s="41"/>
      <c r="FH16" s="41"/>
      <c r="FI16" s="41"/>
      <c r="FJ16" s="41"/>
      <c r="FK16" s="41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3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</row>
    <row r="17" spans="2:75" ht="47.1" customHeight="1">
      <c r="O17" s="173" t="s">
        <v>30</v>
      </c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5"/>
      <c r="BU17" s="178">
        <v>400</v>
      </c>
      <c r="BV17" s="179"/>
      <c r="BW17" s="180"/>
    </row>
    <row r="18" spans="2:75" ht="37.5" customHeight="1">
      <c r="H18" s="63"/>
      <c r="O18" s="173" t="s">
        <v>31</v>
      </c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5"/>
      <c r="BU18" s="178">
        <v>400</v>
      </c>
      <c r="BV18" s="179"/>
      <c r="BW18" s="180"/>
    </row>
    <row r="19" spans="2:75" ht="19.5" customHeight="1">
      <c r="B19" s="190" t="s">
        <v>32</v>
      </c>
      <c r="C19" s="190"/>
      <c r="D19" s="190"/>
      <c r="H19" s="63"/>
      <c r="O19" s="227" t="s">
        <v>33</v>
      </c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9"/>
      <c r="BU19" s="178">
        <v>300</v>
      </c>
      <c r="BV19" s="179"/>
      <c r="BW19" s="180"/>
    </row>
    <row r="20" spans="2:75" ht="14.1" customHeight="1">
      <c r="B20" s="207" t="s">
        <v>34</v>
      </c>
      <c r="C20" s="207"/>
      <c r="D20" s="207"/>
      <c r="E20" s="24"/>
      <c r="O20" s="185" t="s">
        <v>35</v>
      </c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91">
        <v>621</v>
      </c>
      <c r="AH20" s="192"/>
      <c r="AI20" s="192"/>
      <c r="AJ20" s="192"/>
      <c r="AK20" s="192"/>
      <c r="AL20" s="193"/>
      <c r="AM20" s="197" t="s">
        <v>36</v>
      </c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</row>
    <row r="21" spans="2:75" ht="30.95" customHeight="1">
      <c r="B21" s="207" t="s">
        <v>37</v>
      </c>
      <c r="C21" s="207"/>
      <c r="D21" s="207"/>
      <c r="E21" s="26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94"/>
      <c r="AH21" s="195"/>
      <c r="AI21" s="195"/>
      <c r="AJ21" s="195"/>
      <c r="AK21" s="195"/>
      <c r="AL21" s="196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</row>
    <row r="22" spans="2:75" ht="37.5" customHeight="1">
      <c r="B22" s="207" t="s">
        <v>38</v>
      </c>
      <c r="C22" s="207"/>
      <c r="D22" s="207"/>
      <c r="E22" s="28"/>
      <c r="F22" s="1" t="s">
        <v>39</v>
      </c>
      <c r="G22" s="2"/>
      <c r="H22" s="2"/>
      <c r="I22" s="2"/>
      <c r="J22" s="2"/>
      <c r="K22" s="2"/>
      <c r="L22" s="2"/>
      <c r="M22" s="2"/>
      <c r="O22" s="184" t="s">
        <v>40</v>
      </c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91">
        <v>112</v>
      </c>
      <c r="AH22" s="192"/>
      <c r="AI22" s="192"/>
      <c r="AJ22" s="192"/>
      <c r="AK22" s="192"/>
      <c r="AL22" s="193"/>
      <c r="AM22" s="184" t="s">
        <v>41</v>
      </c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</row>
    <row r="23" spans="2:75" ht="54.75" customHeight="1">
      <c r="B23" s="236" t="s">
        <v>42</v>
      </c>
      <c r="C23" s="237"/>
      <c r="D23" s="238"/>
      <c r="E23" s="21"/>
      <c r="F23" s="1" t="s">
        <v>43</v>
      </c>
      <c r="G23" s="2"/>
      <c r="H23" s="2"/>
      <c r="I23" s="2"/>
      <c r="J23" s="2"/>
      <c r="K23" s="2"/>
      <c r="L23" s="2"/>
      <c r="M23" s="2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94"/>
      <c r="AH23" s="195"/>
      <c r="AI23" s="195"/>
      <c r="AJ23" s="195"/>
      <c r="AK23" s="195"/>
      <c r="AL23" s="196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</row>
    <row r="24" spans="2:75">
      <c r="B24" s="207" t="s">
        <v>44</v>
      </c>
      <c r="C24" s="207"/>
      <c r="D24" s="207"/>
      <c r="E24" s="30"/>
    </row>
    <row r="25" spans="2:75" ht="16.350000000000001" customHeight="1">
      <c r="B25" s="4"/>
      <c r="C25" s="4"/>
      <c r="D25" s="4"/>
      <c r="E25" s="4"/>
      <c r="AN25"/>
      <c r="AO25"/>
      <c r="AP25"/>
      <c r="AQ25"/>
      <c r="AR25" s="57"/>
      <c r="AS25"/>
      <c r="AT25"/>
      <c r="AU25"/>
      <c r="AV25"/>
      <c r="AW25"/>
    </row>
    <row r="26" spans="2:75" ht="14.45">
      <c r="B26" s="239" t="s">
        <v>45</v>
      </c>
      <c r="C26" s="239"/>
      <c r="D26" s="239"/>
      <c r="E26" s="22"/>
      <c r="AN26"/>
      <c r="AO26"/>
      <c r="AP26"/>
      <c r="AQ26"/>
      <c r="AR26"/>
      <c r="AS26"/>
      <c r="AT26"/>
      <c r="AU26"/>
      <c r="AV26"/>
      <c r="AW26"/>
    </row>
    <row r="27" spans="2:75" ht="14.45">
      <c r="B27" s="233" t="s">
        <v>46</v>
      </c>
      <c r="C27" s="234"/>
      <c r="D27" s="235"/>
      <c r="E27" s="23"/>
      <c r="N27" s="5"/>
      <c r="AN27" s="57"/>
      <c r="AO27" s="57"/>
      <c r="AP27" s="57"/>
      <c r="AQ27" s="57"/>
      <c r="AR27" s="57"/>
      <c r="AS27"/>
      <c r="AT27"/>
      <c r="AU27"/>
      <c r="AV27"/>
      <c r="AW27"/>
    </row>
    <row r="28" spans="2:75">
      <c r="N28" s="5"/>
    </row>
    <row r="33" spans="14:14">
      <c r="N33" s="10"/>
    </row>
  </sheetData>
  <mergeCells count="72">
    <mergeCell ref="GN3:HR3"/>
    <mergeCell ref="GN15:HR16"/>
    <mergeCell ref="B27:D27"/>
    <mergeCell ref="B23:D23"/>
    <mergeCell ref="H10:H14"/>
    <mergeCell ref="I10:I14"/>
    <mergeCell ref="M15:M16"/>
    <mergeCell ref="F10:F14"/>
    <mergeCell ref="B22:D22"/>
    <mergeCell ref="B24:D24"/>
    <mergeCell ref="B26:D26"/>
    <mergeCell ref="K15:K16"/>
    <mergeCell ref="J15:J16"/>
    <mergeCell ref="I15:I16"/>
    <mergeCell ref="H15:H16"/>
    <mergeCell ref="G10:G11"/>
    <mergeCell ref="DB3:EF3"/>
    <mergeCell ref="AG20:AL21"/>
    <mergeCell ref="N15:N16"/>
    <mergeCell ref="B5:B9"/>
    <mergeCell ref="C5:C9"/>
    <mergeCell ref="D5:D9"/>
    <mergeCell ref="F5:F9"/>
    <mergeCell ref="E5:E9"/>
    <mergeCell ref="G5:G6"/>
    <mergeCell ref="G7:G8"/>
    <mergeCell ref="K3:K4"/>
    <mergeCell ref="B21:D21"/>
    <mergeCell ref="B10:B14"/>
    <mergeCell ref="C10:C14"/>
    <mergeCell ref="D10:D14"/>
    <mergeCell ref="O19:BT19"/>
    <mergeCell ref="EG3:FK3"/>
    <mergeCell ref="BX3:DA3"/>
    <mergeCell ref="FL3:GM3"/>
    <mergeCell ref="E15:E16"/>
    <mergeCell ref="F15:F16"/>
    <mergeCell ref="G15:G16"/>
    <mergeCell ref="E10:E14"/>
    <mergeCell ref="G12:G13"/>
    <mergeCell ref="L15:L16"/>
    <mergeCell ref="H3:H4"/>
    <mergeCell ref="I3:I4"/>
    <mergeCell ref="G3:G4"/>
    <mergeCell ref="AS3:BW3"/>
    <mergeCell ref="M3:M4"/>
    <mergeCell ref="J10:J14"/>
    <mergeCell ref="K10:K14"/>
    <mergeCell ref="O22:AF23"/>
    <mergeCell ref="O20:AF21"/>
    <mergeCell ref="C2:N2"/>
    <mergeCell ref="O3:AR3"/>
    <mergeCell ref="B19:D19"/>
    <mergeCell ref="AG22:AL23"/>
    <mergeCell ref="AM20:BW21"/>
    <mergeCell ref="AM22:BW23"/>
    <mergeCell ref="B3:B4"/>
    <mergeCell ref="D3:D4"/>
    <mergeCell ref="N3:N4"/>
    <mergeCell ref="C3:C4"/>
    <mergeCell ref="E3:E4"/>
    <mergeCell ref="F3:F4"/>
    <mergeCell ref="B20:D20"/>
    <mergeCell ref="BU19:BW19"/>
    <mergeCell ref="O17:BT17"/>
    <mergeCell ref="L3:L4"/>
    <mergeCell ref="J3:J4"/>
    <mergeCell ref="BU17:BW17"/>
    <mergeCell ref="BU18:BW18"/>
    <mergeCell ref="O18:BT18"/>
    <mergeCell ref="L10:L14"/>
    <mergeCell ref="M10:M14"/>
  </mergeCells>
  <phoneticPr fontId="7" type="noConversion"/>
  <pageMargins left="7.874015748031496E-2" right="0.15748031496062992" top="0.27559055118110237" bottom="0.31496062992125984" header="7.874015748031496E-2" footer="0.15748031496062992"/>
  <pageSetup paperSize="9" scale="72" orientation="landscape" r:id="rId1"/>
  <headerFooter scaleWithDoc="0">
    <oddFooter>&amp;R&amp;"Arial,Regular"&amp;8&amp;P&amp;L&amp;"Calibri"&amp;11&amp;K000000&amp;"Arial,Bold"&amp;8&amp;K000000Module 4.&amp;"Arial,Regular" Step 5. Sub-step 3. Encashment plan template_x000D_&amp;1#&amp;"Calibri"&amp;10&amp;K000000Internal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7CDB-97C2-48CE-80E6-9DAD238F4D79}">
  <dimension ref="A1:M13"/>
  <sheetViews>
    <sheetView workbookViewId="0">
      <selection activeCell="J9" sqref="J9"/>
    </sheetView>
  </sheetViews>
  <sheetFormatPr defaultRowHeight="14.45"/>
  <cols>
    <col min="1" max="1" width="22.5703125" customWidth="1"/>
    <col min="2" max="2" width="15.140625" style="135" customWidth="1"/>
    <col min="3" max="3" width="9.7109375" customWidth="1"/>
    <col min="4" max="9" width="8.85546875" bestFit="1" customWidth="1"/>
    <col min="10" max="10" width="10.140625" bestFit="1" customWidth="1"/>
  </cols>
  <sheetData>
    <row r="1" spans="1:13">
      <c r="B1" s="132" t="s">
        <v>47</v>
      </c>
      <c r="C1" s="133" t="s">
        <v>48</v>
      </c>
      <c r="D1" s="145">
        <v>44805</v>
      </c>
      <c r="E1" s="145">
        <v>44835</v>
      </c>
      <c r="F1" s="145">
        <v>44866</v>
      </c>
      <c r="G1" s="145">
        <v>44896</v>
      </c>
      <c r="H1" s="145">
        <v>44927</v>
      </c>
      <c r="I1" s="145">
        <v>44958</v>
      </c>
      <c r="J1" s="146" t="s">
        <v>49</v>
      </c>
    </row>
    <row r="2" spans="1:13">
      <c r="A2" s="134" t="s">
        <v>50</v>
      </c>
      <c r="B2" s="135">
        <v>15</v>
      </c>
    </row>
    <row r="3" spans="1:13">
      <c r="A3" t="s">
        <v>51</v>
      </c>
      <c r="B3" s="135">
        <f>$B$2</f>
        <v>15</v>
      </c>
      <c r="C3" s="136">
        <v>621</v>
      </c>
      <c r="D3" s="136">
        <f>B3*C3</f>
        <v>9315</v>
      </c>
      <c r="E3" s="136"/>
      <c r="F3" s="136"/>
      <c r="G3" s="136"/>
      <c r="H3" s="136"/>
      <c r="I3" s="136"/>
      <c r="J3" s="137">
        <f>SUM(D3:I3)</f>
        <v>9315</v>
      </c>
    </row>
    <row r="4" spans="1:13">
      <c r="A4" t="s">
        <v>52</v>
      </c>
      <c r="B4" s="135">
        <f t="shared" ref="B4:B6" si="0">$B$2</f>
        <v>15</v>
      </c>
      <c r="C4" s="136">
        <f>$C$3</f>
        <v>621</v>
      </c>
      <c r="D4" s="136">
        <f>B4*C4</f>
        <v>9315</v>
      </c>
      <c r="E4" s="136">
        <f>$B$4*$C$4</f>
        <v>9315</v>
      </c>
      <c r="F4" s="136">
        <f t="shared" ref="F4:I4" si="1">$B$4*$C$4</f>
        <v>9315</v>
      </c>
      <c r="G4" s="136">
        <f t="shared" si="1"/>
        <v>9315</v>
      </c>
      <c r="H4" s="136">
        <f t="shared" si="1"/>
        <v>9315</v>
      </c>
      <c r="I4" s="136">
        <f t="shared" si="1"/>
        <v>9315</v>
      </c>
      <c r="J4" s="137">
        <f>SUM(D4:I4)</f>
        <v>55890</v>
      </c>
    </row>
    <row r="5" spans="1:13" s="91" customFormat="1" ht="29.1">
      <c r="A5" s="138" t="s">
        <v>53</v>
      </c>
      <c r="B5" s="139">
        <f t="shared" si="0"/>
        <v>15</v>
      </c>
      <c r="C5" s="140">
        <v>400</v>
      </c>
      <c r="D5" s="141">
        <f>B5*C5</f>
        <v>6000</v>
      </c>
      <c r="E5" s="140"/>
      <c r="F5" s="140"/>
      <c r="G5" s="140"/>
      <c r="H5" s="140"/>
      <c r="I5" s="140"/>
      <c r="J5" s="140">
        <f t="shared" ref="J5:J6" si="2">SUM(D5:I5)</f>
        <v>6000</v>
      </c>
    </row>
    <row r="6" spans="1:13">
      <c r="A6" t="s">
        <v>54</v>
      </c>
      <c r="B6" s="135">
        <f t="shared" si="0"/>
        <v>15</v>
      </c>
      <c r="C6" s="137">
        <v>300</v>
      </c>
      <c r="D6" s="137"/>
      <c r="E6" s="137"/>
      <c r="F6" s="136">
        <f>B6*C6</f>
        <v>4500</v>
      </c>
      <c r="G6" s="137"/>
      <c r="H6" s="137"/>
      <c r="I6" s="137"/>
      <c r="J6" s="137">
        <f t="shared" si="2"/>
        <v>4500</v>
      </c>
    </row>
    <row r="7" spans="1:13">
      <c r="D7" s="142"/>
      <c r="E7" s="142"/>
      <c r="F7" s="142"/>
      <c r="G7" s="142"/>
      <c r="H7" s="142"/>
      <c r="I7" s="142"/>
    </row>
    <row r="8" spans="1:13">
      <c r="A8" s="134" t="s">
        <v>55</v>
      </c>
      <c r="B8" s="135">
        <v>10</v>
      </c>
      <c r="J8" s="137"/>
    </row>
    <row r="9" spans="1:13">
      <c r="A9" t="s">
        <v>56</v>
      </c>
      <c r="B9" s="135">
        <v>10</v>
      </c>
      <c r="C9" s="137">
        <v>112</v>
      </c>
      <c r="D9" s="142">
        <f>$C$9*$B$9</f>
        <v>1120</v>
      </c>
      <c r="E9" s="142">
        <f t="shared" ref="E9:I9" si="3">$C$9*$B$9</f>
        <v>1120</v>
      </c>
      <c r="F9" s="142">
        <f t="shared" si="3"/>
        <v>1120</v>
      </c>
      <c r="G9" s="142">
        <f t="shared" si="3"/>
        <v>1120</v>
      </c>
      <c r="H9" s="142">
        <f t="shared" si="3"/>
        <v>1120</v>
      </c>
      <c r="I9" s="142">
        <f t="shared" si="3"/>
        <v>1120</v>
      </c>
      <c r="J9" s="137">
        <f>SUM(D9:I9)</f>
        <v>6720</v>
      </c>
    </row>
    <row r="10" spans="1:13" s="91" customFormat="1" ht="29.1">
      <c r="A10" s="138" t="s">
        <v>53</v>
      </c>
      <c r="B10" s="139">
        <v>10</v>
      </c>
      <c r="C10" s="140">
        <v>400</v>
      </c>
      <c r="D10" s="143">
        <f>C10*B10</f>
        <v>4000</v>
      </c>
      <c r="J10" s="140">
        <f t="shared" ref="J10:J11" si="4">SUM(D10:I10)</f>
        <v>4000</v>
      </c>
    </row>
    <row r="11" spans="1:13">
      <c r="A11" t="s">
        <v>54</v>
      </c>
      <c r="B11" s="135">
        <v>10</v>
      </c>
      <c r="C11" s="137">
        <v>300</v>
      </c>
      <c r="F11" s="142">
        <f>B11*C11</f>
        <v>3000</v>
      </c>
      <c r="J11" s="137">
        <f t="shared" si="4"/>
        <v>3000</v>
      </c>
    </row>
    <row r="12" spans="1:13"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>
      <c r="A13" s="134" t="s">
        <v>49</v>
      </c>
      <c r="D13" s="144">
        <f t="shared" ref="D13:I13" si="5">SUM(D3:D11)</f>
        <v>29750</v>
      </c>
      <c r="E13" s="144">
        <f t="shared" si="5"/>
        <v>10435</v>
      </c>
      <c r="F13" s="144">
        <f t="shared" si="5"/>
        <v>17935</v>
      </c>
      <c r="G13" s="144">
        <f t="shared" si="5"/>
        <v>10435</v>
      </c>
      <c r="H13" s="144">
        <f t="shared" si="5"/>
        <v>10435</v>
      </c>
      <c r="I13" s="144">
        <f t="shared" si="5"/>
        <v>10435</v>
      </c>
      <c r="J13" s="144">
        <f>SUM(J3:J11)</f>
        <v>89425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2E3A-4BD3-4727-B702-1A82C881A5D9}">
  <sheetPr>
    <tabColor rgb="FF92D050"/>
  </sheetPr>
  <dimension ref="A2:MQ33"/>
  <sheetViews>
    <sheetView zoomScale="70" zoomScaleNormal="70" workbookViewId="0">
      <selection activeCell="K15" sqref="I15:K16"/>
    </sheetView>
  </sheetViews>
  <sheetFormatPr defaultColWidth="8.85546875" defaultRowHeight="14.1"/>
  <cols>
    <col min="1" max="1" width="4.140625" style="1" customWidth="1"/>
    <col min="2" max="2" width="3.5703125" style="1" customWidth="1"/>
    <col min="3" max="3" width="18.85546875" style="1" bestFit="1" customWidth="1"/>
    <col min="4" max="4" width="17.140625" style="1" customWidth="1"/>
    <col min="5" max="5" width="16.85546875" style="1" customWidth="1"/>
    <col min="6" max="6" width="10.85546875" style="1" customWidth="1"/>
    <col min="7" max="7" width="8.140625" style="1" hidden="1" customWidth="1"/>
    <col min="8" max="8" width="17.42578125" style="1" hidden="1" customWidth="1"/>
    <col min="9" max="19" width="13.5703125" style="1" customWidth="1"/>
    <col min="20" max="20" width="13.85546875" style="1" customWidth="1"/>
    <col min="21" max="355" width="2.42578125" style="1" customWidth="1"/>
    <col min="356" max="16384" width="8.85546875" style="1"/>
  </cols>
  <sheetData>
    <row r="2" spans="1:355" ht="15.95" thickBot="1">
      <c r="C2" s="186" t="s">
        <v>57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1:355" ht="14.45" customHeight="1">
      <c r="B3" s="199" t="s">
        <v>1</v>
      </c>
      <c r="C3" s="203" t="s">
        <v>2</v>
      </c>
      <c r="D3" s="199" t="s">
        <v>3</v>
      </c>
      <c r="E3" s="205" t="s">
        <v>4</v>
      </c>
      <c r="F3" s="206" t="s">
        <v>5</v>
      </c>
      <c r="G3" s="220"/>
      <c r="H3" s="176" t="s">
        <v>58</v>
      </c>
      <c r="I3" s="176" t="s">
        <v>59</v>
      </c>
      <c r="J3" s="176" t="s">
        <v>60</v>
      </c>
      <c r="K3" s="176" t="s">
        <v>61</v>
      </c>
      <c r="L3" s="176" t="s">
        <v>62</v>
      </c>
      <c r="M3" s="176" t="s">
        <v>63</v>
      </c>
      <c r="N3" s="176" t="s">
        <v>64</v>
      </c>
      <c r="O3" s="176" t="s">
        <v>65</v>
      </c>
      <c r="P3" s="176" t="s">
        <v>66</v>
      </c>
      <c r="Q3" s="176" t="s">
        <v>67</v>
      </c>
      <c r="R3" s="176" t="s">
        <v>68</v>
      </c>
      <c r="S3" s="176" t="s">
        <v>69</v>
      </c>
      <c r="T3" s="201"/>
      <c r="U3" s="187" t="s">
        <v>13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9"/>
      <c r="AZ3" s="187" t="s">
        <v>14</v>
      </c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9"/>
      <c r="CD3" s="187" t="s">
        <v>15</v>
      </c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9"/>
      <c r="DI3" s="187" t="s">
        <v>16</v>
      </c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9"/>
      <c r="EN3" s="187" t="s">
        <v>17</v>
      </c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9"/>
      <c r="FP3" s="187" t="s">
        <v>18</v>
      </c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9"/>
      <c r="GU3" s="187" t="s">
        <v>70</v>
      </c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9"/>
      <c r="HY3" s="187" t="s">
        <v>71</v>
      </c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  <c r="IR3" s="188"/>
      <c r="IS3" s="188"/>
      <c r="IT3" s="188"/>
      <c r="IU3" s="188"/>
      <c r="IV3" s="188"/>
      <c r="IW3" s="188"/>
      <c r="IX3" s="188"/>
      <c r="IY3" s="188"/>
      <c r="IZ3" s="188"/>
      <c r="JA3" s="188"/>
      <c r="JB3" s="188"/>
      <c r="JC3" s="189"/>
      <c r="JD3" s="187" t="s">
        <v>72</v>
      </c>
      <c r="JE3" s="188"/>
      <c r="JF3" s="188"/>
      <c r="JG3" s="188"/>
      <c r="JH3" s="188"/>
      <c r="JI3" s="188"/>
      <c r="JJ3" s="188"/>
      <c r="JK3" s="188"/>
      <c r="JL3" s="188"/>
      <c r="JM3" s="188"/>
      <c r="JN3" s="188"/>
      <c r="JO3" s="188"/>
      <c r="JP3" s="188"/>
      <c r="JQ3" s="188"/>
      <c r="JR3" s="188"/>
      <c r="JS3" s="188"/>
      <c r="JT3" s="188"/>
      <c r="JU3" s="188"/>
      <c r="JV3" s="188"/>
      <c r="JW3" s="188"/>
      <c r="JX3" s="188"/>
      <c r="JY3" s="188"/>
      <c r="JZ3" s="188"/>
      <c r="KA3" s="188"/>
      <c r="KB3" s="188"/>
      <c r="KC3" s="188"/>
      <c r="KD3" s="188"/>
      <c r="KE3" s="188"/>
      <c r="KF3" s="188"/>
      <c r="KG3" s="189"/>
      <c r="KH3" s="187" t="s">
        <v>73</v>
      </c>
      <c r="KI3" s="188"/>
      <c r="KJ3" s="188"/>
      <c r="KK3" s="188"/>
      <c r="KL3" s="188"/>
      <c r="KM3" s="188"/>
      <c r="KN3" s="188"/>
      <c r="KO3" s="188"/>
      <c r="KP3" s="188"/>
      <c r="KQ3" s="188"/>
      <c r="KR3" s="188"/>
      <c r="KS3" s="188"/>
      <c r="KT3" s="188"/>
      <c r="KU3" s="188"/>
      <c r="KV3" s="188"/>
      <c r="KW3" s="188"/>
      <c r="KX3" s="188"/>
      <c r="KY3" s="188"/>
      <c r="KZ3" s="188"/>
      <c r="LA3" s="188"/>
      <c r="LB3" s="188"/>
      <c r="LC3" s="188"/>
      <c r="LD3" s="188"/>
      <c r="LE3" s="188"/>
      <c r="LF3" s="188"/>
      <c r="LG3" s="188"/>
      <c r="LH3" s="188"/>
      <c r="LI3" s="188"/>
      <c r="LJ3" s="188"/>
      <c r="LK3" s="188"/>
      <c r="LL3" s="189"/>
      <c r="LM3" s="187" t="s">
        <v>74</v>
      </c>
      <c r="LN3" s="188"/>
      <c r="LO3" s="188"/>
      <c r="LP3" s="188"/>
      <c r="LQ3" s="188"/>
      <c r="LR3" s="188"/>
      <c r="LS3" s="188"/>
      <c r="LT3" s="188"/>
      <c r="LU3" s="188"/>
      <c r="LV3" s="188"/>
      <c r="LW3" s="188"/>
      <c r="LX3" s="188"/>
      <c r="LY3" s="188"/>
      <c r="LZ3" s="188"/>
      <c r="MA3" s="188"/>
      <c r="MB3" s="188"/>
      <c r="MC3" s="188"/>
      <c r="MD3" s="188"/>
      <c r="ME3" s="188"/>
      <c r="MF3" s="188"/>
      <c r="MG3" s="188"/>
      <c r="MH3" s="188"/>
      <c r="MI3" s="188"/>
      <c r="MJ3" s="188"/>
      <c r="MK3" s="188"/>
      <c r="ML3" s="188"/>
      <c r="MM3" s="188"/>
      <c r="MN3" s="188"/>
      <c r="MO3" s="188"/>
      <c r="MP3" s="188"/>
      <c r="MQ3" s="189"/>
    </row>
    <row r="4" spans="1:355" s="3" customFormat="1" ht="45" customHeight="1">
      <c r="A4" s="1"/>
      <c r="B4" s="200"/>
      <c r="C4" s="204"/>
      <c r="D4" s="200"/>
      <c r="E4" s="205"/>
      <c r="F4" s="206"/>
      <c r="G4" s="221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02"/>
      <c r="U4" s="15">
        <v>1</v>
      </c>
      <c r="V4" s="7">
        <v>2</v>
      </c>
      <c r="W4" s="6">
        <v>3</v>
      </c>
      <c r="X4" s="6">
        <v>4</v>
      </c>
      <c r="Y4" s="6">
        <v>5</v>
      </c>
      <c r="Z4" s="6">
        <v>6</v>
      </c>
      <c r="AA4" s="6">
        <v>7</v>
      </c>
      <c r="AB4" s="7">
        <v>8</v>
      </c>
      <c r="AC4" s="7">
        <v>9</v>
      </c>
      <c r="AD4" s="6">
        <v>10</v>
      </c>
      <c r="AE4" s="6">
        <v>11</v>
      </c>
      <c r="AF4" s="6">
        <v>12</v>
      </c>
      <c r="AG4" s="6">
        <v>13</v>
      </c>
      <c r="AH4" s="6">
        <v>14</v>
      </c>
      <c r="AI4" s="7">
        <v>15</v>
      </c>
      <c r="AJ4" s="7">
        <v>16</v>
      </c>
      <c r="AK4" s="6">
        <v>17</v>
      </c>
      <c r="AL4" s="6">
        <v>18</v>
      </c>
      <c r="AM4" s="6">
        <v>19</v>
      </c>
      <c r="AN4" s="6">
        <v>20</v>
      </c>
      <c r="AO4" s="6">
        <v>21</v>
      </c>
      <c r="AP4" s="7">
        <v>22</v>
      </c>
      <c r="AQ4" s="7">
        <v>23</v>
      </c>
      <c r="AR4" s="6">
        <v>24</v>
      </c>
      <c r="AS4" s="6">
        <v>25</v>
      </c>
      <c r="AT4" s="6">
        <v>26</v>
      </c>
      <c r="AU4" s="6">
        <v>27</v>
      </c>
      <c r="AV4" s="6">
        <v>28</v>
      </c>
      <c r="AW4" s="7">
        <v>29</v>
      </c>
      <c r="AX4" s="7">
        <v>30</v>
      </c>
      <c r="AY4" s="14">
        <v>31</v>
      </c>
      <c r="AZ4" s="16">
        <v>1</v>
      </c>
      <c r="BA4" s="6">
        <v>2</v>
      </c>
      <c r="BB4" s="6">
        <v>3</v>
      </c>
      <c r="BC4" s="6">
        <v>4</v>
      </c>
      <c r="BD4" s="7">
        <v>5</v>
      </c>
      <c r="BE4" s="7">
        <v>6</v>
      </c>
      <c r="BF4" s="6">
        <v>7</v>
      </c>
      <c r="BG4" s="6">
        <v>8</v>
      </c>
      <c r="BH4" s="6">
        <v>9</v>
      </c>
      <c r="BI4" s="6">
        <v>10</v>
      </c>
      <c r="BJ4" s="6">
        <v>11</v>
      </c>
      <c r="BK4" s="7">
        <v>12</v>
      </c>
      <c r="BL4" s="7">
        <v>13</v>
      </c>
      <c r="BM4" s="6">
        <v>14</v>
      </c>
      <c r="BN4" s="6">
        <v>15</v>
      </c>
      <c r="BO4" s="6">
        <v>16</v>
      </c>
      <c r="BP4" s="6">
        <v>17</v>
      </c>
      <c r="BQ4" s="6">
        <v>18</v>
      </c>
      <c r="BR4" s="7">
        <v>19</v>
      </c>
      <c r="BS4" s="7">
        <v>20</v>
      </c>
      <c r="BT4" s="6">
        <v>21</v>
      </c>
      <c r="BU4" s="6">
        <v>22</v>
      </c>
      <c r="BV4" s="6">
        <v>23</v>
      </c>
      <c r="BW4" s="6">
        <v>24</v>
      </c>
      <c r="BX4" s="6">
        <v>25</v>
      </c>
      <c r="BY4" s="7">
        <v>26</v>
      </c>
      <c r="BZ4" s="7">
        <v>27</v>
      </c>
      <c r="CA4" s="6">
        <v>28</v>
      </c>
      <c r="CB4" s="6">
        <v>29</v>
      </c>
      <c r="CC4" s="14">
        <v>30</v>
      </c>
      <c r="CD4" s="8">
        <v>1</v>
      </c>
      <c r="CE4" s="6">
        <v>2</v>
      </c>
      <c r="CF4" s="7">
        <v>3</v>
      </c>
      <c r="CG4" s="7">
        <v>4</v>
      </c>
      <c r="CH4" s="6">
        <v>5</v>
      </c>
      <c r="CI4" s="6">
        <v>6</v>
      </c>
      <c r="CJ4" s="6">
        <v>7</v>
      </c>
      <c r="CK4" s="6">
        <v>8</v>
      </c>
      <c r="CL4" s="6">
        <v>9</v>
      </c>
      <c r="CM4" s="7">
        <v>10</v>
      </c>
      <c r="CN4" s="7">
        <v>11</v>
      </c>
      <c r="CO4" s="6">
        <v>12</v>
      </c>
      <c r="CP4" s="6">
        <v>13</v>
      </c>
      <c r="CQ4" s="6">
        <v>14</v>
      </c>
      <c r="CR4" s="6">
        <v>15</v>
      </c>
      <c r="CS4" s="6">
        <v>16</v>
      </c>
      <c r="CT4" s="7">
        <v>17</v>
      </c>
      <c r="CU4" s="7">
        <v>18</v>
      </c>
      <c r="CV4" s="6">
        <v>19</v>
      </c>
      <c r="CW4" s="6">
        <v>20</v>
      </c>
      <c r="CX4" s="6">
        <v>21</v>
      </c>
      <c r="CY4" s="6">
        <v>22</v>
      </c>
      <c r="CZ4" s="6">
        <v>23</v>
      </c>
      <c r="DA4" s="7">
        <v>24</v>
      </c>
      <c r="DB4" s="7">
        <v>25</v>
      </c>
      <c r="DC4" s="17">
        <v>26</v>
      </c>
      <c r="DD4" s="6">
        <v>27</v>
      </c>
      <c r="DE4" s="6">
        <v>28</v>
      </c>
      <c r="DF4" s="6">
        <v>29</v>
      </c>
      <c r="DG4" s="6">
        <v>30</v>
      </c>
      <c r="DH4" s="9">
        <v>31</v>
      </c>
      <c r="DI4" s="15">
        <v>1</v>
      </c>
      <c r="DJ4" s="6">
        <v>2</v>
      </c>
      <c r="DK4" s="6">
        <v>3</v>
      </c>
      <c r="DL4" s="6">
        <v>4</v>
      </c>
      <c r="DM4" s="6">
        <v>5</v>
      </c>
      <c r="DN4" s="17">
        <v>6</v>
      </c>
      <c r="DO4" s="7">
        <v>7</v>
      </c>
      <c r="DP4" s="7">
        <v>8</v>
      </c>
      <c r="DQ4" s="6">
        <v>9</v>
      </c>
      <c r="DR4" s="6">
        <v>10</v>
      </c>
      <c r="DS4" s="6">
        <v>11</v>
      </c>
      <c r="DT4" s="6">
        <v>12</v>
      </c>
      <c r="DU4" s="6">
        <v>13</v>
      </c>
      <c r="DV4" s="7">
        <v>14</v>
      </c>
      <c r="DW4" s="7">
        <v>15</v>
      </c>
      <c r="DX4" s="6">
        <v>16</v>
      </c>
      <c r="DY4" s="6">
        <v>17</v>
      </c>
      <c r="DZ4" s="6">
        <v>18</v>
      </c>
      <c r="EA4" s="6">
        <v>19</v>
      </c>
      <c r="EB4" s="6">
        <v>20</v>
      </c>
      <c r="EC4" s="7">
        <v>21</v>
      </c>
      <c r="ED4" s="7">
        <v>22</v>
      </c>
      <c r="EE4" s="6">
        <v>23</v>
      </c>
      <c r="EF4" s="6">
        <v>24</v>
      </c>
      <c r="EG4" s="6">
        <v>25</v>
      </c>
      <c r="EH4" s="6">
        <v>26</v>
      </c>
      <c r="EI4" s="6">
        <v>27</v>
      </c>
      <c r="EJ4" s="7">
        <v>28</v>
      </c>
      <c r="EK4" s="7">
        <v>29</v>
      </c>
      <c r="EL4" s="6">
        <v>30</v>
      </c>
      <c r="EM4" s="14">
        <v>31</v>
      </c>
      <c r="EN4" s="8">
        <v>1</v>
      </c>
      <c r="EO4" s="6">
        <v>2</v>
      </c>
      <c r="EP4" s="6">
        <v>3</v>
      </c>
      <c r="EQ4" s="7">
        <v>4</v>
      </c>
      <c r="ER4" s="7">
        <v>5</v>
      </c>
      <c r="ES4" s="6">
        <v>6</v>
      </c>
      <c r="ET4" s="6">
        <v>7</v>
      </c>
      <c r="EU4" s="6">
        <v>8</v>
      </c>
      <c r="EV4" s="6">
        <v>9</v>
      </c>
      <c r="EW4" s="6">
        <v>10</v>
      </c>
      <c r="EX4" s="7">
        <v>11</v>
      </c>
      <c r="EY4" s="7">
        <v>12</v>
      </c>
      <c r="EZ4" s="6">
        <v>13</v>
      </c>
      <c r="FA4" s="6">
        <v>14</v>
      </c>
      <c r="FB4" s="6">
        <v>15</v>
      </c>
      <c r="FC4" s="6">
        <v>16</v>
      </c>
      <c r="FD4" s="6">
        <v>17</v>
      </c>
      <c r="FE4" s="7">
        <v>18</v>
      </c>
      <c r="FF4" s="7">
        <v>19</v>
      </c>
      <c r="FG4" s="6">
        <v>20</v>
      </c>
      <c r="FH4" s="6">
        <v>21</v>
      </c>
      <c r="FI4" s="6">
        <v>22</v>
      </c>
      <c r="FJ4" s="6">
        <v>23</v>
      </c>
      <c r="FK4" s="6">
        <v>24</v>
      </c>
      <c r="FL4" s="7">
        <v>25</v>
      </c>
      <c r="FM4" s="7">
        <v>26</v>
      </c>
      <c r="FN4" s="6">
        <v>27</v>
      </c>
      <c r="FO4" s="14">
        <v>28</v>
      </c>
      <c r="FP4" s="8">
        <v>1</v>
      </c>
      <c r="FQ4" s="6">
        <v>2</v>
      </c>
      <c r="FR4" s="6">
        <v>3</v>
      </c>
      <c r="FS4" s="7">
        <v>4</v>
      </c>
      <c r="FT4" s="7">
        <v>5</v>
      </c>
      <c r="FU4" s="6">
        <v>6</v>
      </c>
      <c r="FV4" s="6">
        <v>7</v>
      </c>
      <c r="FW4" s="6">
        <v>8</v>
      </c>
      <c r="FX4" s="6">
        <v>9</v>
      </c>
      <c r="FY4" s="6">
        <v>10</v>
      </c>
      <c r="FZ4" s="7">
        <v>11</v>
      </c>
      <c r="GA4" s="7">
        <v>12</v>
      </c>
      <c r="GB4" s="6">
        <v>13</v>
      </c>
      <c r="GC4" s="6">
        <v>14</v>
      </c>
      <c r="GD4" s="6">
        <v>15</v>
      </c>
      <c r="GE4" s="6">
        <v>16</v>
      </c>
      <c r="GF4" s="6">
        <v>17</v>
      </c>
      <c r="GG4" s="7">
        <v>18</v>
      </c>
      <c r="GH4" s="7">
        <v>19</v>
      </c>
      <c r="GI4" s="6">
        <v>20</v>
      </c>
      <c r="GJ4" s="6">
        <v>21</v>
      </c>
      <c r="GK4" s="6">
        <v>22</v>
      </c>
      <c r="GL4" s="6">
        <v>23</v>
      </c>
      <c r="GM4" s="6">
        <v>24</v>
      </c>
      <c r="GN4" s="7">
        <v>25</v>
      </c>
      <c r="GO4" s="7">
        <v>26</v>
      </c>
      <c r="GP4" s="6">
        <v>27</v>
      </c>
      <c r="GQ4" s="6">
        <v>28</v>
      </c>
      <c r="GR4" s="6">
        <v>29</v>
      </c>
      <c r="GS4" s="6">
        <v>30</v>
      </c>
      <c r="GT4" s="14">
        <v>31</v>
      </c>
      <c r="GU4" s="15">
        <v>1</v>
      </c>
      <c r="GV4" s="7">
        <v>2</v>
      </c>
      <c r="GW4" s="6">
        <v>3</v>
      </c>
      <c r="GX4" s="6">
        <v>4</v>
      </c>
      <c r="GY4" s="6">
        <v>5</v>
      </c>
      <c r="GZ4" s="6">
        <v>6</v>
      </c>
      <c r="HA4" s="6">
        <v>7</v>
      </c>
      <c r="HB4" s="7">
        <v>8</v>
      </c>
      <c r="HC4" s="7">
        <v>9</v>
      </c>
      <c r="HD4" s="6">
        <v>10</v>
      </c>
      <c r="HE4" s="6">
        <v>11</v>
      </c>
      <c r="HF4" s="6">
        <v>12</v>
      </c>
      <c r="HG4" s="6">
        <v>13</v>
      </c>
      <c r="HH4" s="6">
        <v>14</v>
      </c>
      <c r="HI4" s="7">
        <v>15</v>
      </c>
      <c r="HJ4" s="7">
        <v>16</v>
      </c>
      <c r="HK4" s="6">
        <v>17</v>
      </c>
      <c r="HL4" s="6">
        <v>18</v>
      </c>
      <c r="HM4" s="6">
        <v>19</v>
      </c>
      <c r="HN4" s="6">
        <v>20</v>
      </c>
      <c r="HO4" s="6">
        <v>21</v>
      </c>
      <c r="HP4" s="7">
        <v>22</v>
      </c>
      <c r="HQ4" s="7">
        <v>23</v>
      </c>
      <c r="HR4" s="6">
        <v>24</v>
      </c>
      <c r="HS4" s="6">
        <v>25</v>
      </c>
      <c r="HT4" s="6">
        <v>26</v>
      </c>
      <c r="HU4" s="6">
        <v>27</v>
      </c>
      <c r="HV4" s="6">
        <v>28</v>
      </c>
      <c r="HW4" s="7">
        <v>29</v>
      </c>
      <c r="HX4" s="9">
        <v>30</v>
      </c>
      <c r="HY4" s="8">
        <v>1</v>
      </c>
      <c r="HZ4" s="6">
        <v>2</v>
      </c>
      <c r="IA4" s="6">
        <v>3</v>
      </c>
      <c r="IB4" s="6">
        <v>4</v>
      </c>
      <c r="IC4" s="6">
        <v>5</v>
      </c>
      <c r="ID4" s="7">
        <v>6</v>
      </c>
      <c r="IE4" s="7">
        <v>7</v>
      </c>
      <c r="IF4" s="6">
        <v>8</v>
      </c>
      <c r="IG4" s="6">
        <v>9</v>
      </c>
      <c r="IH4" s="6">
        <v>10</v>
      </c>
      <c r="II4" s="6">
        <v>11</v>
      </c>
      <c r="IJ4" s="6">
        <v>12</v>
      </c>
      <c r="IK4" s="7">
        <v>13</v>
      </c>
      <c r="IL4" s="7">
        <v>14</v>
      </c>
      <c r="IM4" s="6">
        <v>15</v>
      </c>
      <c r="IN4" s="6">
        <v>16</v>
      </c>
      <c r="IO4" s="6">
        <v>17</v>
      </c>
      <c r="IP4" s="6">
        <v>18</v>
      </c>
      <c r="IQ4" s="6">
        <v>19</v>
      </c>
      <c r="IR4" s="7">
        <v>20</v>
      </c>
      <c r="IS4" s="7">
        <v>21</v>
      </c>
      <c r="IT4" s="6">
        <v>22</v>
      </c>
      <c r="IU4" s="6">
        <v>23</v>
      </c>
      <c r="IV4" s="6">
        <v>24</v>
      </c>
      <c r="IW4" s="6">
        <v>25</v>
      </c>
      <c r="IX4" s="6">
        <v>26</v>
      </c>
      <c r="IY4" s="7">
        <v>27</v>
      </c>
      <c r="IZ4" s="7">
        <v>28</v>
      </c>
      <c r="JA4" s="6">
        <v>29</v>
      </c>
      <c r="JB4" s="6">
        <v>30</v>
      </c>
      <c r="JC4" s="14">
        <v>31</v>
      </c>
      <c r="JD4" s="8">
        <v>1</v>
      </c>
      <c r="JE4" s="6">
        <v>2</v>
      </c>
      <c r="JF4" s="7">
        <v>3</v>
      </c>
      <c r="JG4" s="7">
        <v>4</v>
      </c>
      <c r="JH4" s="6">
        <v>5</v>
      </c>
      <c r="JI4" s="6">
        <v>6</v>
      </c>
      <c r="JJ4" s="6">
        <v>7</v>
      </c>
      <c r="JK4" s="6">
        <v>8</v>
      </c>
      <c r="JL4" s="6">
        <v>9</v>
      </c>
      <c r="JM4" s="7">
        <v>10</v>
      </c>
      <c r="JN4" s="7">
        <v>11</v>
      </c>
      <c r="JO4" s="6">
        <v>12</v>
      </c>
      <c r="JP4" s="6">
        <v>13</v>
      </c>
      <c r="JQ4" s="6">
        <v>14</v>
      </c>
      <c r="JR4" s="6">
        <v>15</v>
      </c>
      <c r="JS4" s="6">
        <v>16</v>
      </c>
      <c r="JT4" s="7">
        <v>17</v>
      </c>
      <c r="JU4" s="7">
        <v>18</v>
      </c>
      <c r="JV4" s="6">
        <v>19</v>
      </c>
      <c r="JW4" s="6">
        <v>20</v>
      </c>
      <c r="JX4" s="6">
        <v>21</v>
      </c>
      <c r="JY4" s="6">
        <v>22</v>
      </c>
      <c r="JZ4" s="6">
        <v>23</v>
      </c>
      <c r="KA4" s="7">
        <v>24</v>
      </c>
      <c r="KB4" s="7">
        <v>25</v>
      </c>
      <c r="KC4" s="6">
        <v>26</v>
      </c>
      <c r="KD4" s="6">
        <v>27</v>
      </c>
      <c r="KE4" s="6">
        <v>28</v>
      </c>
      <c r="KF4" s="6">
        <v>29</v>
      </c>
      <c r="KG4" s="14">
        <v>30</v>
      </c>
      <c r="KH4" s="15">
        <v>1</v>
      </c>
      <c r="KI4" s="7">
        <v>2</v>
      </c>
      <c r="KJ4" s="6">
        <v>3</v>
      </c>
      <c r="KK4" s="6">
        <v>4</v>
      </c>
      <c r="KL4" s="6">
        <v>5</v>
      </c>
      <c r="KM4" s="6">
        <v>6</v>
      </c>
      <c r="KN4" s="6">
        <v>7</v>
      </c>
      <c r="KO4" s="7">
        <v>8</v>
      </c>
      <c r="KP4" s="7">
        <v>9</v>
      </c>
      <c r="KQ4" s="6">
        <v>10</v>
      </c>
      <c r="KR4" s="6">
        <v>11</v>
      </c>
      <c r="KS4" s="6">
        <v>12</v>
      </c>
      <c r="KT4" s="6">
        <v>13</v>
      </c>
      <c r="KU4" s="6">
        <v>14</v>
      </c>
      <c r="KV4" s="7">
        <v>15</v>
      </c>
      <c r="KW4" s="7">
        <v>16</v>
      </c>
      <c r="KX4" s="6">
        <v>17</v>
      </c>
      <c r="KY4" s="6">
        <v>18</v>
      </c>
      <c r="KZ4" s="6">
        <v>19</v>
      </c>
      <c r="LA4" s="6">
        <v>20</v>
      </c>
      <c r="LB4" s="6">
        <v>21</v>
      </c>
      <c r="LC4" s="7">
        <v>22</v>
      </c>
      <c r="LD4" s="7">
        <v>23</v>
      </c>
      <c r="LE4" s="6">
        <v>24</v>
      </c>
      <c r="LF4" s="6">
        <v>25</v>
      </c>
      <c r="LG4" s="6">
        <v>26</v>
      </c>
      <c r="LH4" s="6">
        <v>27</v>
      </c>
      <c r="LI4" s="6">
        <v>28</v>
      </c>
      <c r="LJ4" s="7">
        <v>29</v>
      </c>
      <c r="LK4" s="7">
        <v>30</v>
      </c>
      <c r="LL4" s="14">
        <v>31</v>
      </c>
      <c r="LM4" s="8">
        <v>1</v>
      </c>
      <c r="LN4" s="6">
        <v>2</v>
      </c>
      <c r="LO4" s="6">
        <v>3</v>
      </c>
      <c r="LP4" s="6">
        <v>4</v>
      </c>
      <c r="LQ4" s="7">
        <v>5</v>
      </c>
      <c r="LR4" s="7">
        <v>6</v>
      </c>
      <c r="LS4" s="6">
        <v>7</v>
      </c>
      <c r="LT4" s="6">
        <v>8</v>
      </c>
      <c r="LU4" s="6">
        <v>9</v>
      </c>
      <c r="LV4" s="6">
        <v>10</v>
      </c>
      <c r="LW4" s="6">
        <v>11</v>
      </c>
      <c r="LX4" s="7">
        <v>12</v>
      </c>
      <c r="LY4" s="7">
        <v>13</v>
      </c>
      <c r="LZ4" s="6">
        <v>14</v>
      </c>
      <c r="MA4" s="6">
        <v>15</v>
      </c>
      <c r="MB4" s="6">
        <v>16</v>
      </c>
      <c r="MC4" s="6">
        <v>17</v>
      </c>
      <c r="MD4" s="6">
        <v>18</v>
      </c>
      <c r="ME4" s="7">
        <v>19</v>
      </c>
      <c r="MF4" s="7">
        <v>20</v>
      </c>
      <c r="MG4" s="6">
        <v>21</v>
      </c>
      <c r="MH4" s="6">
        <v>22</v>
      </c>
      <c r="MI4" s="6">
        <v>23</v>
      </c>
      <c r="MJ4" s="6">
        <v>24</v>
      </c>
      <c r="MK4" s="6">
        <v>25</v>
      </c>
      <c r="ML4" s="7">
        <v>26</v>
      </c>
      <c r="MM4" s="7">
        <v>27</v>
      </c>
      <c r="MN4" s="6">
        <v>28</v>
      </c>
      <c r="MO4" s="6">
        <v>29</v>
      </c>
      <c r="MP4" s="6">
        <v>30</v>
      </c>
      <c r="MQ4" s="14">
        <v>31</v>
      </c>
    </row>
    <row r="5" spans="1:355" s="3" customFormat="1" ht="14.45" customHeight="1">
      <c r="A5" s="1"/>
      <c r="B5" s="214">
        <v>1</v>
      </c>
      <c r="C5" s="214" t="s">
        <v>75</v>
      </c>
      <c r="D5" s="214" t="s">
        <v>76</v>
      </c>
      <c r="E5" s="214" t="s">
        <v>76</v>
      </c>
      <c r="F5" s="267">
        <f>550-15</f>
        <v>535</v>
      </c>
      <c r="G5" s="270"/>
      <c r="H5" s="2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 t="s">
        <v>22</v>
      </c>
      <c r="U5" s="15"/>
      <c r="V5" s="7"/>
      <c r="W5" s="11"/>
      <c r="X5" s="11"/>
      <c r="Y5" s="11"/>
      <c r="Z5" s="11"/>
      <c r="AA5" s="11"/>
      <c r="AB5" s="7"/>
      <c r="AC5" s="7"/>
      <c r="AD5" s="11"/>
      <c r="AE5" s="11"/>
      <c r="AF5" s="11"/>
      <c r="AG5" s="11"/>
      <c r="AH5" s="11"/>
      <c r="AI5" s="7"/>
      <c r="AJ5" s="7"/>
      <c r="AK5" s="25"/>
      <c r="AL5" s="25"/>
      <c r="AM5" s="25"/>
      <c r="AN5" s="25"/>
      <c r="AO5" s="25"/>
      <c r="AP5" s="7"/>
      <c r="AQ5" s="7"/>
      <c r="AR5" s="25"/>
      <c r="AS5" s="25"/>
      <c r="AT5" s="25"/>
      <c r="AU5" s="25"/>
      <c r="AV5" s="25"/>
      <c r="AW5" s="7"/>
      <c r="AX5" s="7"/>
      <c r="AY5" s="67"/>
      <c r="AZ5" s="16"/>
      <c r="BA5" s="25"/>
      <c r="BB5" s="25"/>
      <c r="BC5" s="25"/>
      <c r="BD5" s="7"/>
      <c r="BE5" s="7"/>
      <c r="BF5" s="25"/>
      <c r="BG5" s="25"/>
      <c r="BH5" s="25"/>
      <c r="BI5" s="25"/>
      <c r="BJ5" s="25"/>
      <c r="BK5" s="7"/>
      <c r="BL5" s="7"/>
      <c r="BM5" s="25"/>
      <c r="BN5" s="25"/>
      <c r="BO5" s="25"/>
      <c r="BP5" s="25"/>
      <c r="BQ5" s="25"/>
      <c r="BR5" s="7"/>
      <c r="BS5" s="7"/>
      <c r="BT5" s="25"/>
      <c r="BU5" s="25"/>
      <c r="BV5" s="25"/>
      <c r="BW5" s="25"/>
      <c r="BX5" s="25"/>
      <c r="BY5" s="7"/>
      <c r="BZ5" s="7"/>
      <c r="CA5" s="25"/>
      <c r="CB5" s="25"/>
      <c r="CC5" s="67"/>
      <c r="CD5" s="68"/>
      <c r="CE5" s="25"/>
      <c r="CF5" s="7"/>
      <c r="CG5" s="7"/>
      <c r="CH5" s="25"/>
      <c r="CI5" s="25"/>
      <c r="CJ5" s="25"/>
      <c r="CK5" s="25"/>
      <c r="CL5" s="25"/>
      <c r="CM5" s="7"/>
      <c r="CN5" s="7"/>
      <c r="CO5" s="25"/>
      <c r="CP5" s="25"/>
      <c r="CQ5" s="25"/>
      <c r="CR5" s="25"/>
      <c r="CS5" s="25"/>
      <c r="CT5" s="7"/>
      <c r="CU5" s="7"/>
      <c r="CV5" s="25"/>
      <c r="CW5" s="25"/>
      <c r="CX5" s="25"/>
      <c r="CY5" s="25"/>
      <c r="CZ5" s="25"/>
      <c r="DA5" s="7"/>
      <c r="DB5" s="7"/>
      <c r="DC5" s="17"/>
      <c r="DD5" s="25"/>
      <c r="DE5" s="25"/>
      <c r="DF5" s="25"/>
      <c r="DG5" s="25"/>
      <c r="DH5" s="9"/>
      <c r="DI5" s="15"/>
      <c r="DJ5" s="25"/>
      <c r="DK5" s="25"/>
      <c r="DL5" s="25"/>
      <c r="DM5" s="25"/>
      <c r="DN5" s="17"/>
      <c r="DO5" s="7"/>
      <c r="DP5" s="7"/>
      <c r="DQ5" s="25"/>
      <c r="DR5" s="25"/>
      <c r="DS5" s="25"/>
      <c r="DT5" s="25"/>
      <c r="DU5" s="25"/>
      <c r="DV5" s="7"/>
      <c r="DW5" s="7"/>
      <c r="DX5" s="25"/>
      <c r="DY5" s="25"/>
      <c r="DZ5" s="25"/>
      <c r="EA5" s="25"/>
      <c r="EB5" s="25"/>
      <c r="EC5" s="7"/>
      <c r="ED5" s="7"/>
      <c r="EE5" s="25"/>
      <c r="EF5" s="25"/>
      <c r="EG5" s="25"/>
      <c r="EH5" s="25"/>
      <c r="EI5" s="25"/>
      <c r="EJ5" s="7"/>
      <c r="EK5" s="7"/>
      <c r="EL5" s="25"/>
      <c r="EM5" s="67"/>
      <c r="EN5" s="68"/>
      <c r="EO5" s="25"/>
      <c r="EP5" s="25"/>
      <c r="EQ5" s="7"/>
      <c r="ER5" s="7"/>
      <c r="ES5" s="25"/>
      <c r="ET5" s="25"/>
      <c r="EU5" s="25"/>
      <c r="EV5" s="25"/>
      <c r="EW5" s="25"/>
      <c r="EX5" s="7"/>
      <c r="EY5" s="7"/>
      <c r="EZ5" s="11"/>
      <c r="FA5" s="11"/>
      <c r="FB5" s="11"/>
      <c r="FC5" s="11"/>
      <c r="FD5" s="11"/>
      <c r="FE5" s="7"/>
      <c r="FF5" s="7"/>
      <c r="FG5" s="11"/>
      <c r="FH5" s="11"/>
      <c r="FI5" s="11"/>
      <c r="FJ5" s="11"/>
      <c r="FK5" s="11"/>
      <c r="FL5" s="7"/>
      <c r="FM5" s="7"/>
      <c r="FN5" s="11"/>
      <c r="FO5" s="13"/>
      <c r="FP5" s="12"/>
      <c r="FQ5" s="11"/>
      <c r="FR5" s="11"/>
      <c r="FS5" s="7"/>
      <c r="FT5" s="7"/>
      <c r="FU5" s="11"/>
      <c r="FV5" s="11"/>
      <c r="FW5" s="11"/>
      <c r="FX5" s="11"/>
      <c r="FY5" s="11"/>
      <c r="FZ5" s="7"/>
      <c r="GA5" s="7"/>
      <c r="GB5" s="11"/>
      <c r="GC5" s="11"/>
      <c r="GD5" s="11"/>
      <c r="GE5" s="11"/>
      <c r="GF5" s="11"/>
      <c r="GG5" s="7"/>
      <c r="GH5" s="7"/>
      <c r="GI5" s="11"/>
      <c r="GJ5" s="11"/>
      <c r="GK5" s="11"/>
      <c r="GL5" s="11"/>
      <c r="GM5" s="11"/>
      <c r="GN5" s="7"/>
      <c r="GO5" s="7"/>
      <c r="GP5" s="11"/>
      <c r="GQ5" s="11"/>
      <c r="GR5" s="11"/>
      <c r="GS5" s="11"/>
      <c r="GT5" s="13"/>
      <c r="GU5" s="15"/>
      <c r="GV5" s="7"/>
      <c r="GW5" s="11"/>
      <c r="GX5" s="11"/>
      <c r="GY5" s="11"/>
      <c r="GZ5" s="11"/>
      <c r="HA5" s="11"/>
      <c r="HB5" s="7"/>
      <c r="HC5" s="7"/>
      <c r="HD5" s="11"/>
      <c r="HE5" s="11"/>
      <c r="HF5" s="11"/>
      <c r="HG5" s="11"/>
      <c r="HH5" s="11"/>
      <c r="HI5" s="7"/>
      <c r="HJ5" s="7"/>
      <c r="HK5" s="11"/>
      <c r="HL5" s="11"/>
      <c r="HM5" s="11"/>
      <c r="HN5" s="11"/>
      <c r="HO5" s="11"/>
      <c r="HP5" s="7"/>
      <c r="HQ5" s="7"/>
      <c r="HR5" s="11"/>
      <c r="HS5" s="11"/>
      <c r="HT5" s="11"/>
      <c r="HU5" s="11"/>
      <c r="HV5" s="11"/>
      <c r="HW5" s="7"/>
      <c r="HX5" s="9"/>
      <c r="HY5" s="12"/>
      <c r="HZ5" s="11"/>
      <c r="IA5" s="11"/>
      <c r="IB5" s="11"/>
      <c r="IC5" s="11"/>
      <c r="ID5" s="7"/>
      <c r="IE5" s="7"/>
      <c r="IF5" s="11"/>
      <c r="IG5" s="11"/>
      <c r="IH5" s="11"/>
      <c r="II5" s="11"/>
      <c r="IJ5" s="11"/>
      <c r="IK5" s="7"/>
      <c r="IL5" s="7"/>
      <c r="IM5" s="11"/>
      <c r="IN5" s="11"/>
      <c r="IO5" s="11"/>
      <c r="IP5" s="11"/>
      <c r="IQ5" s="11"/>
      <c r="IR5" s="7"/>
      <c r="IS5" s="7"/>
      <c r="IT5" s="11"/>
      <c r="IU5" s="11"/>
      <c r="IV5" s="11"/>
      <c r="IW5" s="11"/>
      <c r="IX5" s="11"/>
      <c r="IY5" s="7"/>
      <c r="IZ5" s="7"/>
      <c r="JA5" s="11"/>
      <c r="JB5" s="11"/>
      <c r="JC5" s="13"/>
      <c r="JD5" s="12"/>
      <c r="JE5" s="11"/>
      <c r="JF5" s="7"/>
      <c r="JG5" s="7"/>
      <c r="JH5" s="11"/>
      <c r="JI5" s="11"/>
      <c r="JJ5" s="11"/>
      <c r="JK5" s="11"/>
      <c r="JL5" s="11"/>
      <c r="JM5" s="7"/>
      <c r="JN5" s="7"/>
      <c r="JO5" s="11"/>
      <c r="JP5" s="11"/>
      <c r="JQ5" s="11"/>
      <c r="JR5" s="11"/>
      <c r="JS5" s="11"/>
      <c r="JT5" s="7"/>
      <c r="JU5" s="7"/>
      <c r="JV5" s="11"/>
      <c r="JW5" s="11"/>
      <c r="JX5" s="11"/>
      <c r="JY5" s="11"/>
      <c r="JZ5" s="11"/>
      <c r="KA5" s="7"/>
      <c r="KB5" s="7"/>
      <c r="KC5" s="11"/>
      <c r="KD5" s="11"/>
      <c r="KE5" s="11"/>
      <c r="KF5" s="11"/>
      <c r="KG5" s="13"/>
      <c r="KH5" s="15"/>
      <c r="KI5" s="7"/>
      <c r="KJ5" s="11"/>
      <c r="KK5" s="11"/>
      <c r="KL5" s="11"/>
      <c r="KM5" s="11"/>
      <c r="KN5" s="11"/>
      <c r="KO5" s="7"/>
      <c r="KP5" s="7"/>
      <c r="KQ5" s="11"/>
      <c r="KR5" s="11"/>
      <c r="KS5" s="11"/>
      <c r="KT5" s="11"/>
      <c r="KU5" s="11"/>
      <c r="KV5" s="7"/>
      <c r="KW5" s="7"/>
      <c r="KX5" s="11"/>
      <c r="KY5" s="11"/>
      <c r="KZ5" s="11"/>
      <c r="LA5" s="11"/>
      <c r="LB5" s="11"/>
      <c r="LC5" s="7"/>
      <c r="LD5" s="7"/>
      <c r="LE5" s="11"/>
      <c r="LF5" s="11"/>
      <c r="LG5" s="11"/>
      <c r="LH5" s="11"/>
      <c r="LI5" s="11"/>
      <c r="LJ5" s="7"/>
      <c r="LK5" s="7"/>
      <c r="LL5" s="13"/>
      <c r="LM5" s="12"/>
      <c r="LN5" s="11"/>
      <c r="LO5" s="11"/>
      <c r="LP5" s="11"/>
      <c r="LQ5" s="7"/>
      <c r="LR5" s="7"/>
      <c r="LS5" s="11"/>
      <c r="LT5" s="11"/>
      <c r="LU5" s="11"/>
      <c r="LV5" s="11"/>
      <c r="LW5" s="11"/>
      <c r="LX5" s="7"/>
      <c r="LY5" s="7"/>
      <c r="LZ5" s="11"/>
      <c r="MA5" s="11"/>
      <c r="MB5" s="11"/>
      <c r="MC5" s="11"/>
      <c r="MD5" s="11"/>
      <c r="ME5" s="7"/>
      <c r="MF5" s="7"/>
      <c r="MG5" s="11"/>
      <c r="MH5" s="11"/>
      <c r="MI5" s="11"/>
      <c r="MJ5" s="11"/>
      <c r="MK5" s="11"/>
      <c r="ML5" s="7"/>
      <c r="MM5" s="7"/>
      <c r="MN5" s="11"/>
      <c r="MO5" s="11"/>
      <c r="MP5" s="11"/>
      <c r="MQ5" s="13"/>
    </row>
    <row r="6" spans="1:355" s="3" customFormat="1">
      <c r="A6" s="1"/>
      <c r="B6" s="215"/>
      <c r="C6" s="215"/>
      <c r="D6" s="215"/>
      <c r="E6" s="215"/>
      <c r="F6" s="268"/>
      <c r="G6" s="271"/>
      <c r="H6" s="2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9" t="s">
        <v>23</v>
      </c>
      <c r="U6" s="15"/>
      <c r="V6" s="7"/>
      <c r="W6" s="11"/>
      <c r="X6" s="11"/>
      <c r="Y6" s="11"/>
      <c r="Z6" s="11"/>
      <c r="AA6" s="11"/>
      <c r="AB6" s="7"/>
      <c r="AC6" s="7"/>
      <c r="AD6" s="11"/>
      <c r="AE6" s="11"/>
      <c r="AF6" s="11"/>
      <c r="AG6" s="11"/>
      <c r="AH6" s="11"/>
      <c r="AI6" s="7"/>
      <c r="AJ6" s="7"/>
      <c r="AK6" s="11"/>
      <c r="AL6" s="11"/>
      <c r="AM6" s="11"/>
      <c r="AN6" s="11"/>
      <c r="AO6" s="11"/>
      <c r="AP6" s="7"/>
      <c r="AQ6" s="7"/>
      <c r="AR6" s="27"/>
      <c r="AS6" s="27"/>
      <c r="AT6" s="27"/>
      <c r="AU6" s="27"/>
      <c r="AV6" s="27"/>
      <c r="AW6" s="7"/>
      <c r="AX6" s="7"/>
      <c r="AY6" s="70"/>
      <c r="AZ6" s="16"/>
      <c r="BA6" s="27"/>
      <c r="BB6" s="27"/>
      <c r="BC6" s="27"/>
      <c r="BD6" s="7"/>
      <c r="BE6" s="7"/>
      <c r="BF6" s="27"/>
      <c r="BG6" s="27"/>
      <c r="BH6" s="27"/>
      <c r="BI6" s="27"/>
      <c r="BJ6" s="27"/>
      <c r="BK6" s="7"/>
      <c r="BL6" s="7"/>
      <c r="BM6" s="27"/>
      <c r="BN6" s="27"/>
      <c r="BO6" s="27"/>
      <c r="BP6" s="27"/>
      <c r="BQ6" s="27"/>
      <c r="BR6" s="7"/>
      <c r="BS6" s="7"/>
      <c r="BT6" s="27"/>
      <c r="BU6" s="27"/>
      <c r="BV6" s="27"/>
      <c r="BW6" s="27"/>
      <c r="BX6" s="27"/>
      <c r="BY6" s="7"/>
      <c r="BZ6" s="7"/>
      <c r="CA6" s="27"/>
      <c r="CB6" s="27"/>
      <c r="CC6" s="70"/>
      <c r="CD6" s="71"/>
      <c r="CE6" s="27"/>
      <c r="CF6" s="7"/>
      <c r="CG6" s="7"/>
      <c r="CH6" s="27"/>
      <c r="CI6" s="27"/>
      <c r="CJ6" s="27"/>
      <c r="CK6" s="27"/>
      <c r="CL6" s="27"/>
      <c r="CM6" s="7"/>
      <c r="CN6" s="7"/>
      <c r="CO6" s="27"/>
      <c r="CP6" s="27"/>
      <c r="CQ6" s="27"/>
      <c r="CR6" s="27"/>
      <c r="CS6" s="27"/>
      <c r="CT6" s="7"/>
      <c r="CU6" s="7"/>
      <c r="CV6" s="27"/>
      <c r="CW6" s="27"/>
      <c r="CX6" s="27"/>
      <c r="CY6" s="27"/>
      <c r="CZ6" s="27"/>
      <c r="DA6" s="7"/>
      <c r="DB6" s="7"/>
      <c r="DC6" s="17"/>
      <c r="DD6" s="27"/>
      <c r="DE6" s="27"/>
      <c r="DF6" s="27"/>
      <c r="DG6" s="27"/>
      <c r="DH6" s="9"/>
      <c r="DI6" s="15"/>
      <c r="DJ6" s="27"/>
      <c r="DK6" s="27"/>
      <c r="DL6" s="27"/>
      <c r="DM6" s="27"/>
      <c r="DN6" s="17"/>
      <c r="DO6" s="7"/>
      <c r="DP6" s="7"/>
      <c r="DQ6" s="27"/>
      <c r="DR6" s="27"/>
      <c r="DS6" s="27"/>
      <c r="DT6" s="27"/>
      <c r="DU6" s="27"/>
      <c r="DV6" s="7"/>
      <c r="DW6" s="7"/>
      <c r="DX6" s="27"/>
      <c r="DY6" s="27"/>
      <c r="DZ6" s="27"/>
      <c r="EA6" s="27"/>
      <c r="EB6" s="27"/>
      <c r="EC6" s="7"/>
      <c r="ED6" s="7"/>
      <c r="EE6" s="27"/>
      <c r="EF6" s="27"/>
      <c r="EG6" s="27"/>
      <c r="EH6" s="27"/>
      <c r="EI6" s="27"/>
      <c r="EJ6" s="7"/>
      <c r="EK6" s="7"/>
      <c r="EL6" s="27"/>
      <c r="EM6" s="70"/>
      <c r="EN6" s="71"/>
      <c r="EO6" s="27"/>
      <c r="EP6" s="27"/>
      <c r="EQ6" s="7"/>
      <c r="ER6" s="7"/>
      <c r="ES6" s="27"/>
      <c r="ET6" s="27"/>
      <c r="EU6" s="27"/>
      <c r="EV6" s="27"/>
      <c r="EW6" s="27"/>
      <c r="EX6" s="7"/>
      <c r="EY6" s="7"/>
      <c r="EZ6" s="11"/>
      <c r="FA6" s="11"/>
      <c r="FB6" s="11"/>
      <c r="FC6" s="11"/>
      <c r="FD6" s="11"/>
      <c r="FE6" s="7"/>
      <c r="FF6" s="7"/>
      <c r="FG6" s="11"/>
      <c r="FH6" s="11"/>
      <c r="FI6" s="11"/>
      <c r="FJ6" s="11"/>
      <c r="FK6" s="11"/>
      <c r="FL6" s="7"/>
      <c r="FM6" s="7"/>
      <c r="FN6" s="11"/>
      <c r="FO6" s="13"/>
      <c r="FP6" s="12"/>
      <c r="FQ6" s="11"/>
      <c r="FR6" s="11"/>
      <c r="FS6" s="7"/>
      <c r="FT6" s="7"/>
      <c r="FU6" s="11"/>
      <c r="FV6" s="11"/>
      <c r="FW6" s="11"/>
      <c r="FX6" s="11"/>
      <c r="FY6" s="11"/>
      <c r="FZ6" s="7"/>
      <c r="GA6" s="7"/>
      <c r="GB6" s="11"/>
      <c r="GC6" s="11"/>
      <c r="GD6" s="11"/>
      <c r="GE6" s="11"/>
      <c r="GF6" s="11"/>
      <c r="GG6" s="7"/>
      <c r="GH6" s="7"/>
      <c r="GI6" s="11"/>
      <c r="GJ6" s="11"/>
      <c r="GK6" s="11"/>
      <c r="GL6" s="11"/>
      <c r="GM6" s="11"/>
      <c r="GN6" s="7"/>
      <c r="GO6" s="7"/>
      <c r="GP6" s="11"/>
      <c r="GQ6" s="11"/>
      <c r="GR6" s="11"/>
      <c r="GS6" s="11"/>
      <c r="GT6" s="13"/>
      <c r="GU6" s="15"/>
      <c r="GV6" s="7"/>
      <c r="GW6" s="11"/>
      <c r="GX6" s="11"/>
      <c r="GY6" s="11"/>
      <c r="GZ6" s="11"/>
      <c r="HA6" s="11"/>
      <c r="HB6" s="7"/>
      <c r="HC6" s="7"/>
      <c r="HD6" s="11"/>
      <c r="HE6" s="11"/>
      <c r="HF6" s="11"/>
      <c r="HG6" s="11"/>
      <c r="HH6" s="11"/>
      <c r="HI6" s="7"/>
      <c r="HJ6" s="7"/>
      <c r="HK6" s="11"/>
      <c r="HL6" s="11"/>
      <c r="HM6" s="11"/>
      <c r="HN6" s="11"/>
      <c r="HO6" s="11"/>
      <c r="HP6" s="7"/>
      <c r="HQ6" s="7"/>
      <c r="HR6" s="11"/>
      <c r="HS6" s="11"/>
      <c r="HT6" s="11"/>
      <c r="HU6" s="11"/>
      <c r="HV6" s="11"/>
      <c r="HW6" s="7"/>
      <c r="HX6" s="9"/>
      <c r="HY6" s="12"/>
      <c r="HZ6" s="11"/>
      <c r="IA6" s="11"/>
      <c r="IB6" s="11"/>
      <c r="IC6" s="11"/>
      <c r="ID6" s="7"/>
      <c r="IE6" s="7"/>
      <c r="IF6" s="11"/>
      <c r="IG6" s="11"/>
      <c r="IH6" s="11"/>
      <c r="II6" s="11"/>
      <c r="IJ6" s="11"/>
      <c r="IK6" s="7"/>
      <c r="IL6" s="7"/>
      <c r="IM6" s="11"/>
      <c r="IN6" s="11"/>
      <c r="IO6" s="11"/>
      <c r="IP6" s="11"/>
      <c r="IQ6" s="11"/>
      <c r="IR6" s="7"/>
      <c r="IS6" s="7"/>
      <c r="IT6" s="11"/>
      <c r="IU6" s="11"/>
      <c r="IV6" s="11"/>
      <c r="IW6" s="11"/>
      <c r="IX6" s="11"/>
      <c r="IY6" s="7"/>
      <c r="IZ6" s="7"/>
      <c r="JA6" s="11"/>
      <c r="JB6" s="11"/>
      <c r="JC6" s="13"/>
      <c r="JD6" s="12"/>
      <c r="JE6" s="11"/>
      <c r="JF6" s="7"/>
      <c r="JG6" s="7"/>
      <c r="JH6" s="11"/>
      <c r="JI6" s="11"/>
      <c r="JJ6" s="11"/>
      <c r="JK6" s="11"/>
      <c r="JL6" s="11"/>
      <c r="JM6" s="7"/>
      <c r="JN6" s="7"/>
      <c r="JO6" s="11"/>
      <c r="JP6" s="11"/>
      <c r="JQ6" s="11"/>
      <c r="JR6" s="11"/>
      <c r="JS6" s="11"/>
      <c r="JT6" s="7"/>
      <c r="JU6" s="7"/>
      <c r="JV6" s="11"/>
      <c r="JW6" s="11"/>
      <c r="JX6" s="11"/>
      <c r="JY6" s="11"/>
      <c r="JZ6" s="11"/>
      <c r="KA6" s="7"/>
      <c r="KB6" s="7"/>
      <c r="KC6" s="11"/>
      <c r="KD6" s="11"/>
      <c r="KE6" s="11"/>
      <c r="KF6" s="11"/>
      <c r="KG6" s="13"/>
      <c r="KH6" s="15"/>
      <c r="KI6" s="7"/>
      <c r="KJ6" s="11"/>
      <c r="KK6" s="11"/>
      <c r="KL6" s="11"/>
      <c r="KM6" s="11"/>
      <c r="KN6" s="11"/>
      <c r="KO6" s="7"/>
      <c r="KP6" s="7"/>
      <c r="KQ6" s="11"/>
      <c r="KR6" s="11"/>
      <c r="KS6" s="11"/>
      <c r="KT6" s="11"/>
      <c r="KU6" s="11"/>
      <c r="KV6" s="7"/>
      <c r="KW6" s="7"/>
      <c r="KX6" s="11"/>
      <c r="KY6" s="11"/>
      <c r="KZ6" s="11"/>
      <c r="LA6" s="11"/>
      <c r="LB6" s="11"/>
      <c r="LC6" s="7"/>
      <c r="LD6" s="7"/>
      <c r="LE6" s="11"/>
      <c r="LF6" s="11"/>
      <c r="LG6" s="11"/>
      <c r="LH6" s="11"/>
      <c r="LI6" s="11"/>
      <c r="LJ6" s="7"/>
      <c r="LK6" s="7"/>
      <c r="LL6" s="13"/>
      <c r="LM6" s="12"/>
      <c r="LN6" s="11"/>
      <c r="LO6" s="11"/>
      <c r="LP6" s="11"/>
      <c r="LQ6" s="7"/>
      <c r="LR6" s="7"/>
      <c r="LS6" s="11"/>
      <c r="LT6" s="11"/>
      <c r="LU6" s="11"/>
      <c r="LV6" s="11"/>
      <c r="LW6" s="11"/>
      <c r="LX6" s="7"/>
      <c r="LY6" s="7"/>
      <c r="LZ6" s="11"/>
      <c r="MA6" s="11"/>
      <c r="MB6" s="11"/>
      <c r="MC6" s="11"/>
      <c r="MD6" s="11"/>
      <c r="ME6" s="7"/>
      <c r="MF6" s="7"/>
      <c r="MG6" s="11"/>
      <c r="MH6" s="11"/>
      <c r="MI6" s="11"/>
      <c r="MJ6" s="11"/>
      <c r="MK6" s="11"/>
      <c r="ML6" s="7"/>
      <c r="MM6" s="7"/>
      <c r="MN6" s="11"/>
      <c r="MO6" s="11"/>
      <c r="MP6" s="11"/>
      <c r="MQ6" s="13"/>
    </row>
    <row r="7" spans="1:355" s="3" customFormat="1">
      <c r="A7" s="1"/>
      <c r="B7" s="215"/>
      <c r="C7" s="215"/>
      <c r="D7" s="215"/>
      <c r="E7" s="215"/>
      <c r="F7" s="268"/>
      <c r="G7" s="271"/>
      <c r="H7" s="265"/>
      <c r="I7" s="65">
        <f>(620.83*2)*F18</f>
        <v>0</v>
      </c>
      <c r="J7" s="65">
        <f>SUM('Rollout_paymt brkdwn_4finance'!E6:E11)</f>
        <v>190694</v>
      </c>
      <c r="K7" s="65">
        <f>SUM('Rollout_paymt brkdwn_4finance'!F6:F11)</f>
        <v>257141</v>
      </c>
      <c r="L7" s="65">
        <f>SUM('Rollout_paymt brkdwn_4finance'!G6:G11)</f>
        <v>355688</v>
      </c>
      <c r="M7" s="65">
        <f>SUM('Rollout_paymt brkdwn_4finance'!H6:H11)</f>
        <v>422135</v>
      </c>
      <c r="N7" s="65">
        <f>SUM('Rollout_paymt brkdwn_4finance'!I6:I11)</f>
        <v>488582</v>
      </c>
      <c r="O7" s="65">
        <f>SUM('Rollout_paymt brkdwn_4finance'!J6:J11)</f>
        <v>364335</v>
      </c>
      <c r="P7" s="65">
        <f>SUM('Rollout_paymt brkdwn_4finance'!K6:K11)</f>
        <v>339417.375</v>
      </c>
      <c r="Q7" s="65">
        <f>SUM('Rollout_paymt brkdwn_4finance'!L6:L11)</f>
        <v>282399.75</v>
      </c>
      <c r="R7" s="65">
        <f>SUM('Rollout_paymt brkdwn_4finance'!M6:M12)</f>
        <v>215952.75</v>
      </c>
      <c r="S7" s="65">
        <f>SUM('Rollout_paymt brkdwn_4finance'!N6:N12)</f>
        <v>107976.375</v>
      </c>
      <c r="T7" s="69" t="s">
        <v>24</v>
      </c>
      <c r="U7" s="15"/>
      <c r="V7" s="7"/>
      <c r="W7" s="11"/>
      <c r="X7" s="11"/>
      <c r="Y7" s="11"/>
      <c r="Z7" s="11"/>
      <c r="AA7" s="11"/>
      <c r="AB7" s="7"/>
      <c r="AC7" s="7"/>
      <c r="AD7" s="11"/>
      <c r="AE7" s="11"/>
      <c r="AF7" s="11"/>
      <c r="AG7" s="11"/>
      <c r="AH7" s="11"/>
      <c r="AI7" s="7"/>
      <c r="AJ7" s="7"/>
      <c r="AK7" s="11"/>
      <c r="AL7" s="11"/>
      <c r="AM7" s="11"/>
      <c r="AN7" s="11"/>
      <c r="AO7" s="11"/>
      <c r="AP7" s="7"/>
      <c r="AQ7" s="7"/>
      <c r="AR7" s="29"/>
      <c r="AS7" s="29"/>
      <c r="AT7" s="29"/>
      <c r="AU7" s="29"/>
      <c r="AV7" s="29"/>
      <c r="AW7" s="7"/>
      <c r="AX7" s="7"/>
      <c r="AY7" s="72"/>
      <c r="AZ7" s="16"/>
      <c r="BA7" s="29"/>
      <c r="BB7" s="29"/>
      <c r="BC7" s="29"/>
      <c r="BD7" s="7"/>
      <c r="BE7" s="7"/>
      <c r="BF7" s="29"/>
      <c r="BG7" s="29"/>
      <c r="BH7" s="29"/>
      <c r="BI7" s="29"/>
      <c r="BJ7" s="29"/>
      <c r="BK7" s="7"/>
      <c r="BL7" s="7"/>
      <c r="BM7" s="29"/>
      <c r="BN7" s="29"/>
      <c r="BO7" s="29"/>
      <c r="BP7" s="29"/>
      <c r="BQ7" s="29"/>
      <c r="BR7" s="7"/>
      <c r="BS7" s="7"/>
      <c r="BT7" s="29"/>
      <c r="BU7" s="29"/>
      <c r="BV7" s="29"/>
      <c r="BW7" s="29"/>
      <c r="BX7" s="29"/>
      <c r="BY7" s="7"/>
      <c r="BZ7" s="7"/>
      <c r="CA7" s="29"/>
      <c r="CB7" s="29"/>
      <c r="CC7" s="72"/>
      <c r="CD7" s="73"/>
      <c r="CE7" s="29"/>
      <c r="CF7" s="7"/>
      <c r="CG7" s="7"/>
      <c r="CH7" s="29"/>
      <c r="CI7" s="29"/>
      <c r="CJ7" s="29"/>
      <c r="CK7" s="29"/>
      <c r="CL7" s="29"/>
      <c r="CM7" s="7"/>
      <c r="CN7" s="7"/>
      <c r="CO7" s="29"/>
      <c r="CP7" s="29"/>
      <c r="CQ7" s="29"/>
      <c r="CR7" s="29"/>
      <c r="CS7" s="29"/>
      <c r="CT7" s="7"/>
      <c r="CU7" s="7"/>
      <c r="CV7" s="29"/>
      <c r="CW7" s="29"/>
      <c r="CX7" s="29"/>
      <c r="CY7" s="29"/>
      <c r="CZ7" s="29"/>
      <c r="DA7" s="7"/>
      <c r="DB7" s="7"/>
      <c r="DC7" s="17"/>
      <c r="DD7" s="29"/>
      <c r="DE7" s="29"/>
      <c r="DF7" s="29"/>
      <c r="DG7" s="29"/>
      <c r="DH7" s="9"/>
      <c r="DI7" s="15"/>
      <c r="DJ7" s="29"/>
      <c r="DK7" s="29"/>
      <c r="DL7" s="29"/>
      <c r="DM7" s="29"/>
      <c r="DN7" s="17"/>
      <c r="DO7" s="7"/>
      <c r="DP7" s="7"/>
      <c r="DQ7" s="29"/>
      <c r="DR7" s="29"/>
      <c r="DS7" s="29"/>
      <c r="DT7" s="29"/>
      <c r="DU7" s="29"/>
      <c r="DV7" s="7"/>
      <c r="DW7" s="7"/>
      <c r="DX7" s="29"/>
      <c r="DY7" s="29"/>
      <c r="DZ7" s="29"/>
      <c r="EA7" s="29"/>
      <c r="EB7" s="29"/>
      <c r="EC7" s="7"/>
      <c r="ED7" s="7"/>
      <c r="EE7" s="29"/>
      <c r="EF7" s="29"/>
      <c r="EG7" s="29"/>
      <c r="EH7" s="29"/>
      <c r="EI7" s="29"/>
      <c r="EJ7" s="7"/>
      <c r="EK7" s="7"/>
      <c r="EL7" s="29"/>
      <c r="EM7" s="72"/>
      <c r="EN7" s="73"/>
      <c r="EO7" s="29"/>
      <c r="EP7" s="29"/>
      <c r="EQ7" s="7"/>
      <c r="ER7" s="7"/>
      <c r="ES7" s="29"/>
      <c r="ET7" s="29"/>
      <c r="EU7" s="29"/>
      <c r="EV7" s="29"/>
      <c r="EW7" s="29"/>
      <c r="EX7" s="7"/>
      <c r="EY7" s="7"/>
      <c r="EZ7" s="11"/>
      <c r="FA7" s="11"/>
      <c r="FB7" s="11"/>
      <c r="FC7" s="11"/>
      <c r="FD7" s="11"/>
      <c r="FE7" s="7"/>
      <c r="FF7" s="7"/>
      <c r="FG7" s="11"/>
      <c r="FH7" s="11"/>
      <c r="FI7" s="11"/>
      <c r="FJ7" s="11"/>
      <c r="FK7" s="11"/>
      <c r="FL7" s="7"/>
      <c r="FM7" s="7"/>
      <c r="FN7" s="11"/>
      <c r="FO7" s="13"/>
      <c r="FP7" s="12"/>
      <c r="FQ7" s="11"/>
      <c r="FR7" s="11"/>
      <c r="FS7" s="7"/>
      <c r="FT7" s="7"/>
      <c r="FU7" s="11"/>
      <c r="FV7" s="11"/>
      <c r="FW7" s="11"/>
      <c r="FX7" s="11"/>
      <c r="FY7" s="11"/>
      <c r="FZ7" s="7"/>
      <c r="GA7" s="7"/>
      <c r="GB7" s="11"/>
      <c r="GC7" s="11"/>
      <c r="GD7" s="11"/>
      <c r="GE7" s="11"/>
      <c r="GF7" s="11"/>
      <c r="GG7" s="7"/>
      <c r="GH7" s="7"/>
      <c r="GI7" s="11"/>
      <c r="GJ7" s="11"/>
      <c r="GK7" s="11"/>
      <c r="GL7" s="11"/>
      <c r="GM7" s="11"/>
      <c r="GN7" s="7"/>
      <c r="GO7" s="7"/>
      <c r="GP7" s="11"/>
      <c r="GQ7" s="11"/>
      <c r="GR7" s="11"/>
      <c r="GS7" s="11"/>
      <c r="GT7" s="13"/>
      <c r="GU7" s="15"/>
      <c r="GV7" s="7"/>
      <c r="GW7" s="11"/>
      <c r="GX7" s="11"/>
      <c r="GY7" s="11"/>
      <c r="GZ7" s="11"/>
      <c r="HA7" s="11"/>
      <c r="HB7" s="7"/>
      <c r="HC7" s="7"/>
      <c r="HD7" s="11"/>
      <c r="HE7" s="11"/>
      <c r="HF7" s="11"/>
      <c r="HG7" s="11"/>
      <c r="HH7" s="11"/>
      <c r="HI7" s="7"/>
      <c r="HJ7" s="7"/>
      <c r="HK7" s="11"/>
      <c r="HL7" s="11"/>
      <c r="HM7" s="11"/>
      <c r="HN7" s="11"/>
      <c r="HO7" s="11"/>
      <c r="HP7" s="7"/>
      <c r="HQ7" s="7"/>
      <c r="HR7" s="11"/>
      <c r="HS7" s="11"/>
      <c r="HT7" s="11"/>
      <c r="HU7" s="11"/>
      <c r="HV7" s="11"/>
      <c r="HW7" s="7"/>
      <c r="HX7" s="9"/>
      <c r="HY7" s="12"/>
      <c r="HZ7" s="11"/>
      <c r="IA7" s="11"/>
      <c r="IB7" s="11"/>
      <c r="IC7" s="11"/>
      <c r="ID7" s="7"/>
      <c r="IE7" s="7"/>
      <c r="IF7" s="11"/>
      <c r="IG7" s="11"/>
      <c r="IH7" s="11"/>
      <c r="II7" s="11"/>
      <c r="IJ7" s="11"/>
      <c r="IK7" s="7"/>
      <c r="IL7" s="7"/>
      <c r="IM7" s="11"/>
      <c r="IN7" s="11"/>
      <c r="IO7" s="11"/>
      <c r="IP7" s="11"/>
      <c r="IQ7" s="11"/>
      <c r="IR7" s="7"/>
      <c r="IS7" s="7"/>
      <c r="IT7" s="11"/>
      <c r="IU7" s="11"/>
      <c r="IV7" s="11"/>
      <c r="IW7" s="11"/>
      <c r="IX7" s="11"/>
      <c r="IY7" s="7"/>
      <c r="IZ7" s="7"/>
      <c r="JA7" s="11"/>
      <c r="JB7" s="11"/>
      <c r="JC7" s="13"/>
      <c r="JD7" s="12"/>
      <c r="JE7" s="11"/>
      <c r="JF7" s="7"/>
      <c r="JG7" s="7"/>
      <c r="JH7" s="11"/>
      <c r="JI7" s="11"/>
      <c r="JJ7" s="11"/>
      <c r="JK7" s="11"/>
      <c r="JL7" s="11"/>
      <c r="JM7" s="7"/>
      <c r="JN7" s="7"/>
      <c r="JO7" s="11"/>
      <c r="JP7" s="11"/>
      <c r="JQ7" s="11"/>
      <c r="JR7" s="11"/>
      <c r="JS7" s="11"/>
      <c r="JT7" s="7"/>
      <c r="JU7" s="7"/>
      <c r="JV7" s="11"/>
      <c r="JW7" s="11"/>
      <c r="JX7" s="11"/>
      <c r="JY7" s="11"/>
      <c r="JZ7" s="11"/>
      <c r="KA7" s="7"/>
      <c r="KB7" s="7"/>
      <c r="KC7" s="11"/>
      <c r="KD7" s="11"/>
      <c r="KE7" s="11"/>
      <c r="KF7" s="11"/>
      <c r="KG7" s="13"/>
      <c r="KH7" s="15"/>
      <c r="KI7" s="7"/>
      <c r="KJ7" s="11"/>
      <c r="KK7" s="11"/>
      <c r="KL7" s="11"/>
      <c r="KM7" s="11"/>
      <c r="KN7" s="11"/>
      <c r="KO7" s="7"/>
      <c r="KP7" s="7"/>
      <c r="KQ7" s="11"/>
      <c r="KR7" s="11"/>
      <c r="KS7" s="11"/>
      <c r="KT7" s="11"/>
      <c r="KU7" s="11"/>
      <c r="KV7" s="7"/>
      <c r="KW7" s="7"/>
      <c r="KX7" s="11"/>
      <c r="KY7" s="11"/>
      <c r="KZ7" s="11"/>
      <c r="LA7" s="11"/>
      <c r="LB7" s="11"/>
      <c r="LC7" s="7"/>
      <c r="LD7" s="7"/>
      <c r="LE7" s="11"/>
      <c r="LF7" s="11"/>
      <c r="LG7" s="11"/>
      <c r="LH7" s="11"/>
      <c r="LI7" s="11"/>
      <c r="LJ7" s="7"/>
      <c r="LK7" s="7"/>
      <c r="LL7" s="13"/>
      <c r="LM7" s="12"/>
      <c r="LN7" s="11"/>
      <c r="LO7" s="11"/>
      <c r="LP7" s="11"/>
      <c r="LQ7" s="7"/>
      <c r="LR7" s="7"/>
      <c r="LS7" s="11"/>
      <c r="LT7" s="11"/>
      <c r="LU7" s="11"/>
      <c r="LV7" s="11"/>
      <c r="LW7" s="11"/>
      <c r="LX7" s="7"/>
      <c r="LY7" s="7"/>
      <c r="LZ7" s="11"/>
      <c r="MA7" s="11"/>
      <c r="MB7" s="11"/>
      <c r="MC7" s="11"/>
      <c r="MD7" s="11"/>
      <c r="ME7" s="7"/>
      <c r="MF7" s="7"/>
      <c r="MG7" s="11"/>
      <c r="MH7" s="11"/>
      <c r="MI7" s="11"/>
      <c r="MJ7" s="11"/>
      <c r="MK7" s="11"/>
      <c r="ML7" s="7"/>
      <c r="MM7" s="7"/>
      <c r="MN7" s="11"/>
      <c r="MO7" s="11"/>
      <c r="MP7" s="11"/>
      <c r="MQ7" s="13"/>
    </row>
    <row r="8" spans="1:355" s="3" customFormat="1">
      <c r="A8" s="1"/>
      <c r="B8" s="215"/>
      <c r="C8" s="215"/>
      <c r="D8" s="215"/>
      <c r="E8" s="215"/>
      <c r="F8" s="268"/>
      <c r="G8" s="271"/>
      <c r="H8" s="2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9" t="s">
        <v>25</v>
      </c>
      <c r="U8" s="15"/>
      <c r="V8" s="7"/>
      <c r="W8" s="11"/>
      <c r="X8" s="11"/>
      <c r="Y8" s="11"/>
      <c r="Z8" s="11"/>
      <c r="AA8" s="11"/>
      <c r="AB8" s="7"/>
      <c r="AC8" s="7"/>
      <c r="AD8" s="11"/>
      <c r="AE8" s="11"/>
      <c r="AF8" s="11"/>
      <c r="AG8" s="11"/>
      <c r="AH8" s="11"/>
      <c r="AI8" s="7"/>
      <c r="AJ8" s="7"/>
      <c r="AK8" s="11"/>
      <c r="AL8" s="11"/>
      <c r="AM8" s="11"/>
      <c r="AN8" s="11"/>
      <c r="AO8" s="11"/>
      <c r="AP8" s="7"/>
      <c r="AQ8" s="7"/>
      <c r="AR8" s="11"/>
      <c r="AS8" s="11"/>
      <c r="AT8" s="11"/>
      <c r="AU8" s="11"/>
      <c r="AV8" s="11"/>
      <c r="AW8" s="7"/>
      <c r="AX8" s="7"/>
      <c r="AY8" s="18"/>
      <c r="AZ8" s="16"/>
      <c r="BA8" s="18"/>
      <c r="BB8" s="18"/>
      <c r="BC8" s="18" t="s">
        <v>77</v>
      </c>
      <c r="BD8" s="7"/>
      <c r="BE8" s="7"/>
      <c r="BF8" s="11"/>
      <c r="BG8" s="11"/>
      <c r="BH8" s="11"/>
      <c r="BI8" s="11"/>
      <c r="BJ8" s="11"/>
      <c r="BK8" s="7"/>
      <c r="BL8" s="7"/>
      <c r="BM8" s="11"/>
      <c r="BN8" s="18"/>
      <c r="BO8" s="18"/>
      <c r="BP8" s="18"/>
      <c r="BQ8" s="18" t="s">
        <v>77</v>
      </c>
      <c r="BR8" s="7"/>
      <c r="BS8" s="7"/>
      <c r="BT8" s="11"/>
      <c r="BU8" s="11"/>
      <c r="BV8" s="11"/>
      <c r="BW8" s="11"/>
      <c r="BX8" s="11"/>
      <c r="BY8" s="7"/>
      <c r="BZ8" s="7"/>
      <c r="CA8" s="11"/>
      <c r="CB8" s="11"/>
      <c r="CC8" s="18"/>
      <c r="CD8" s="18"/>
      <c r="CE8" s="18"/>
      <c r="CF8" s="7"/>
      <c r="CG8" s="7"/>
      <c r="CH8" s="18" t="s">
        <v>77</v>
      </c>
      <c r="CI8" s="11"/>
      <c r="CJ8" s="11"/>
      <c r="CK8" s="11"/>
      <c r="CL8" s="11"/>
      <c r="CM8" s="7"/>
      <c r="CN8" s="7"/>
      <c r="CO8" s="11"/>
      <c r="CP8" s="11"/>
      <c r="CQ8" s="11"/>
      <c r="CR8" s="18"/>
      <c r="CS8" s="18"/>
      <c r="CT8" s="7"/>
      <c r="CU8" s="7"/>
      <c r="CV8" s="18"/>
      <c r="CW8" s="18" t="s">
        <v>77</v>
      </c>
      <c r="CX8" s="11"/>
      <c r="CY8" s="11"/>
      <c r="CZ8" s="11"/>
      <c r="DA8" s="7"/>
      <c r="DB8" s="7"/>
      <c r="DC8" s="17"/>
      <c r="DD8" s="11"/>
      <c r="DE8" s="11"/>
      <c r="DF8" s="11"/>
      <c r="DG8" s="11"/>
      <c r="DH8" s="9"/>
      <c r="DI8" s="15"/>
      <c r="DJ8" s="18"/>
      <c r="DK8" s="18"/>
      <c r="DL8" s="18"/>
      <c r="DM8" s="18" t="s">
        <v>77</v>
      </c>
      <c r="DN8" s="17"/>
      <c r="DO8" s="7"/>
      <c r="DP8" s="7"/>
      <c r="DQ8" s="11"/>
      <c r="DR8" s="11"/>
      <c r="DS8" s="11"/>
      <c r="DT8" s="11"/>
      <c r="DU8" s="11"/>
      <c r="DV8" s="7"/>
      <c r="DW8" s="7"/>
      <c r="DX8" s="11"/>
      <c r="DY8" s="18"/>
      <c r="DZ8" s="18"/>
      <c r="EA8" s="18"/>
      <c r="EB8" s="18" t="s">
        <v>77</v>
      </c>
      <c r="EC8" s="7"/>
      <c r="ED8" s="7"/>
      <c r="EE8" s="11"/>
      <c r="EF8" s="11"/>
      <c r="EG8" s="11"/>
      <c r="EH8" s="11"/>
      <c r="EI8" s="11"/>
      <c r="EJ8" s="7"/>
      <c r="EK8" s="7"/>
      <c r="EL8" s="11"/>
      <c r="EM8" s="81"/>
      <c r="EN8" s="18"/>
      <c r="EO8" s="18"/>
      <c r="EP8" s="18" t="s">
        <v>77</v>
      </c>
      <c r="EQ8" s="7"/>
      <c r="ER8" s="7"/>
      <c r="ES8" s="11"/>
      <c r="ET8" s="11"/>
      <c r="EU8" s="11"/>
      <c r="EV8" s="11"/>
      <c r="EW8" s="11"/>
      <c r="EX8" s="7"/>
      <c r="EY8" s="7"/>
      <c r="EZ8" s="11"/>
      <c r="FA8" s="11"/>
      <c r="FB8" s="18"/>
      <c r="FC8" s="18"/>
      <c r="FD8" s="18"/>
      <c r="FE8" s="7"/>
      <c r="FF8" s="7"/>
      <c r="FG8" s="18" t="s">
        <v>77</v>
      </c>
      <c r="FH8" s="11"/>
      <c r="FI8" s="11"/>
      <c r="FJ8" s="11"/>
      <c r="FK8" s="11"/>
      <c r="FL8" s="7"/>
      <c r="FM8" s="7"/>
      <c r="FN8" s="11"/>
      <c r="FO8" s="13"/>
      <c r="FP8" s="18"/>
      <c r="FQ8" s="18"/>
      <c r="FR8" s="18"/>
      <c r="FS8" s="7"/>
      <c r="FT8" s="7"/>
      <c r="FU8" s="18" t="s">
        <v>77</v>
      </c>
      <c r="FV8" s="11"/>
      <c r="FW8" s="11"/>
      <c r="FX8" s="11"/>
      <c r="FY8" s="11"/>
      <c r="FZ8" s="7"/>
      <c r="GA8" s="7"/>
      <c r="GB8" s="11"/>
      <c r="GC8" s="11"/>
      <c r="GD8" s="18"/>
      <c r="GE8" s="18"/>
      <c r="GF8" s="18"/>
      <c r="GG8" s="7"/>
      <c r="GH8" s="7"/>
      <c r="GI8" s="18" t="s">
        <v>77</v>
      </c>
      <c r="GJ8" s="11"/>
      <c r="GK8" s="11"/>
      <c r="GL8" s="11"/>
      <c r="GM8" s="11"/>
      <c r="GN8" s="7"/>
      <c r="GO8" s="7"/>
      <c r="GP8" s="11"/>
      <c r="GQ8" s="11"/>
      <c r="GR8" s="11"/>
      <c r="GS8" s="11"/>
      <c r="GT8" s="81"/>
      <c r="GU8" s="15"/>
      <c r="GV8" s="7"/>
      <c r="GW8" s="18"/>
      <c r="GX8" s="18"/>
      <c r="GY8" s="18" t="s">
        <v>77</v>
      </c>
      <c r="GZ8" s="11"/>
      <c r="HA8" s="11"/>
      <c r="HB8" s="7"/>
      <c r="HC8" s="7"/>
      <c r="HD8" s="11"/>
      <c r="HE8" s="11"/>
      <c r="HF8" s="11"/>
      <c r="HG8" s="11"/>
      <c r="HH8" s="11"/>
      <c r="HI8" s="7"/>
      <c r="HJ8" s="7"/>
      <c r="HK8" s="18"/>
      <c r="HL8" s="18"/>
      <c r="HM8" s="18"/>
      <c r="HN8" s="18" t="s">
        <v>77</v>
      </c>
      <c r="HO8" s="11"/>
      <c r="HP8" s="7"/>
      <c r="HQ8" s="7"/>
      <c r="HR8" s="11"/>
      <c r="HS8" s="11"/>
      <c r="HT8" s="11"/>
      <c r="HU8" s="11"/>
      <c r="HV8" s="11"/>
      <c r="HW8" s="7"/>
      <c r="HX8" s="9"/>
      <c r="HY8" s="12"/>
      <c r="HZ8" s="18"/>
      <c r="IA8" s="18"/>
      <c r="IB8" s="18"/>
      <c r="IC8" s="18" t="s">
        <v>77</v>
      </c>
      <c r="ID8" s="7"/>
      <c r="IE8" s="7"/>
      <c r="IF8" s="11"/>
      <c r="IG8" s="11"/>
      <c r="IH8" s="11"/>
      <c r="II8" s="11"/>
      <c r="IJ8" s="11"/>
      <c r="IK8" s="7"/>
      <c r="IL8" s="7"/>
      <c r="IM8" s="11"/>
      <c r="IN8" s="18"/>
      <c r="IO8" s="18"/>
      <c r="IP8" s="18"/>
      <c r="IQ8" s="18" t="s">
        <v>77</v>
      </c>
      <c r="IR8" s="7"/>
      <c r="IS8" s="7"/>
      <c r="IT8" s="11"/>
      <c r="IU8" s="11"/>
      <c r="IV8" s="11"/>
      <c r="IW8" s="11"/>
      <c r="IX8" s="11"/>
      <c r="IY8" s="7"/>
      <c r="IZ8" s="7"/>
      <c r="JA8" s="11"/>
      <c r="JB8" s="11"/>
      <c r="JC8" s="81"/>
      <c r="JD8" s="111"/>
      <c r="JE8" s="18"/>
      <c r="JF8" s="7"/>
      <c r="JG8" s="7"/>
      <c r="JH8" s="18" t="s">
        <v>77</v>
      </c>
      <c r="JI8" s="11"/>
      <c r="JJ8" s="11"/>
      <c r="JK8" s="11"/>
      <c r="JL8" s="11"/>
      <c r="JM8" s="7"/>
      <c r="JN8" s="7"/>
      <c r="JO8" s="11"/>
      <c r="JP8" s="11"/>
      <c r="JQ8" s="11"/>
      <c r="JR8" s="18"/>
      <c r="JS8" s="18"/>
      <c r="JT8" s="7"/>
      <c r="JU8" s="7"/>
      <c r="JV8" s="18"/>
      <c r="JW8" s="18" t="s">
        <v>77</v>
      </c>
      <c r="JX8" s="11"/>
      <c r="JY8" s="11"/>
      <c r="JZ8" s="11"/>
      <c r="KA8" s="7"/>
      <c r="KB8" s="7"/>
      <c r="KC8" s="11"/>
      <c r="KD8" s="11"/>
      <c r="KE8" s="11"/>
      <c r="KF8" s="11"/>
      <c r="KG8" s="81"/>
      <c r="KH8" s="15"/>
      <c r="KI8" s="7"/>
      <c r="KJ8" s="18"/>
      <c r="KK8" s="18"/>
      <c r="KL8" s="18" t="s">
        <v>77</v>
      </c>
      <c r="KM8" s="11"/>
      <c r="KN8" s="11"/>
      <c r="KO8" s="7"/>
      <c r="KP8" s="7"/>
      <c r="KQ8" s="11"/>
      <c r="KR8" s="11"/>
      <c r="KS8" s="11"/>
      <c r="KT8" s="11"/>
      <c r="KU8" s="11"/>
      <c r="KV8" s="7"/>
      <c r="KW8" s="7"/>
      <c r="KX8" s="18"/>
      <c r="KY8" s="18"/>
      <c r="KZ8" s="18"/>
      <c r="LA8" s="18" t="s">
        <v>77</v>
      </c>
      <c r="LB8" s="11"/>
      <c r="LC8" s="7"/>
      <c r="LD8" s="7"/>
      <c r="LE8" s="11"/>
      <c r="LF8" s="11"/>
      <c r="LG8" s="11"/>
      <c r="LH8" s="11"/>
      <c r="LI8" s="11"/>
      <c r="LJ8" s="7"/>
      <c r="LK8" s="7"/>
      <c r="LL8" s="13"/>
      <c r="LM8" s="111"/>
      <c r="LN8" s="18"/>
      <c r="LO8" s="18"/>
      <c r="LP8" s="18" t="s">
        <v>77</v>
      </c>
      <c r="LQ8" s="7"/>
      <c r="LR8" s="7"/>
      <c r="LS8" s="11"/>
      <c r="LT8" s="11"/>
      <c r="LU8" s="11"/>
      <c r="LV8" s="11"/>
      <c r="LW8" s="11"/>
      <c r="LX8" s="7"/>
      <c r="LY8" s="7"/>
      <c r="LZ8" s="11"/>
      <c r="MA8" s="11"/>
      <c r="MB8" s="18"/>
      <c r="MC8" s="18"/>
      <c r="MD8" s="18"/>
      <c r="ME8" s="7"/>
      <c r="MF8" s="7"/>
      <c r="MG8" s="18" t="s">
        <v>77</v>
      </c>
      <c r="MH8" s="11"/>
      <c r="MI8" s="11"/>
      <c r="MJ8" s="11"/>
      <c r="MK8" s="11"/>
      <c r="ML8" s="7"/>
      <c r="MM8" s="7"/>
      <c r="MN8" s="11"/>
      <c r="MO8" s="11"/>
      <c r="MP8" s="11"/>
      <c r="MQ8" s="13"/>
    </row>
    <row r="9" spans="1:355" s="3" customFormat="1">
      <c r="A9" s="1"/>
      <c r="B9" s="216"/>
      <c r="C9" s="216"/>
      <c r="D9" s="216"/>
      <c r="E9" s="216"/>
      <c r="F9" s="269"/>
      <c r="G9" s="272"/>
      <c r="H9" s="26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74" t="s">
        <v>26</v>
      </c>
      <c r="U9" s="15"/>
      <c r="V9" s="7"/>
      <c r="W9" s="11"/>
      <c r="X9" s="11"/>
      <c r="Y9" s="11"/>
      <c r="Z9" s="11"/>
      <c r="AA9" s="11"/>
      <c r="AB9" s="7"/>
      <c r="AC9" s="7"/>
      <c r="AD9" s="11"/>
      <c r="AE9" s="11"/>
      <c r="AF9" s="11"/>
      <c r="AG9" s="11"/>
      <c r="AH9" s="11"/>
      <c r="AI9" s="7"/>
      <c r="AJ9" s="7"/>
      <c r="AK9" s="11"/>
      <c r="AL9" s="11"/>
      <c r="AM9" s="11"/>
      <c r="AN9" s="11"/>
      <c r="AO9" s="11"/>
      <c r="AP9" s="7"/>
      <c r="AQ9" s="7"/>
      <c r="AR9" s="11"/>
      <c r="AS9" s="11"/>
      <c r="AT9" s="11"/>
      <c r="AU9" s="11"/>
      <c r="AV9" s="11"/>
      <c r="AW9" s="7"/>
      <c r="AX9" s="7"/>
      <c r="AY9" s="13"/>
      <c r="AZ9" s="16"/>
      <c r="BA9" s="11"/>
      <c r="BB9" s="11"/>
      <c r="BC9" s="11"/>
      <c r="BD9" s="7"/>
      <c r="BE9" s="7"/>
      <c r="BF9" s="11"/>
      <c r="BG9" s="11"/>
      <c r="BH9" s="11"/>
      <c r="BI9" s="11"/>
      <c r="BJ9" s="11"/>
      <c r="BK9" s="7"/>
      <c r="BL9" s="7"/>
      <c r="BM9" s="11"/>
      <c r="BN9" s="11"/>
      <c r="BO9" s="11"/>
      <c r="BP9" s="11"/>
      <c r="BQ9" s="11"/>
      <c r="BR9" s="7"/>
      <c r="BS9" s="7"/>
      <c r="BT9" s="31"/>
      <c r="BU9" s="31"/>
      <c r="BV9" s="31"/>
      <c r="BW9" s="31"/>
      <c r="BX9" s="159"/>
      <c r="BY9" s="7"/>
      <c r="BZ9" s="7"/>
      <c r="CA9" s="31"/>
      <c r="CB9" s="31"/>
      <c r="CC9" s="13"/>
      <c r="CD9" s="12"/>
      <c r="CE9" s="11"/>
      <c r="CF9" s="7"/>
      <c r="CG9" s="7"/>
      <c r="CH9" s="11"/>
      <c r="CI9" s="31"/>
      <c r="CJ9" s="31"/>
      <c r="CK9" s="31"/>
      <c r="CL9" s="31"/>
      <c r="CM9" s="7"/>
      <c r="CN9" s="7"/>
      <c r="CO9" s="31"/>
      <c r="CP9" s="31"/>
      <c r="CQ9" s="31"/>
      <c r="CR9" s="11"/>
      <c r="CS9" s="11"/>
      <c r="CT9" s="7"/>
      <c r="CU9" s="7"/>
      <c r="CV9" s="11"/>
      <c r="CW9" s="11"/>
      <c r="CX9" s="11"/>
      <c r="CY9" s="11"/>
      <c r="CZ9" s="11"/>
      <c r="DA9" s="7"/>
      <c r="DB9" s="7"/>
      <c r="DC9" s="17"/>
      <c r="DD9" s="31"/>
      <c r="DE9" s="31"/>
      <c r="DF9" s="31"/>
      <c r="DG9" s="31"/>
      <c r="DH9" s="9"/>
      <c r="DI9" s="15"/>
      <c r="DJ9" s="11"/>
      <c r="DK9" s="11"/>
      <c r="DL9" s="11"/>
      <c r="DM9" s="11"/>
      <c r="DN9" s="17"/>
      <c r="DO9" s="7"/>
      <c r="DP9" s="7"/>
      <c r="DQ9" s="31"/>
      <c r="DR9" s="31"/>
      <c r="DS9" s="31"/>
      <c r="DT9" s="31"/>
      <c r="DU9" s="31"/>
      <c r="DV9" s="7"/>
      <c r="DW9" s="7"/>
      <c r="DX9" s="31"/>
      <c r="DY9" s="11"/>
      <c r="DZ9" s="11"/>
      <c r="EA9" s="11"/>
      <c r="EB9" s="11"/>
      <c r="EC9" s="7"/>
      <c r="ED9" s="7"/>
      <c r="EE9" s="31"/>
      <c r="EF9" s="31"/>
      <c r="EG9" s="31"/>
      <c r="EH9" s="31"/>
      <c r="EI9" s="31"/>
      <c r="EJ9" s="7"/>
      <c r="EK9" s="7"/>
      <c r="EL9" s="31"/>
      <c r="EM9" s="13"/>
      <c r="EN9" s="12"/>
      <c r="EO9" s="11"/>
      <c r="EP9" s="11"/>
      <c r="EQ9" s="7"/>
      <c r="ER9" s="7"/>
      <c r="ES9" s="11"/>
      <c r="ET9" s="11"/>
      <c r="EU9" s="11"/>
      <c r="EV9" s="31"/>
      <c r="EW9" s="31"/>
      <c r="EX9" s="7"/>
      <c r="EY9" s="7"/>
      <c r="EZ9" s="31"/>
      <c r="FA9" s="31"/>
      <c r="FB9" s="11"/>
      <c r="FC9" s="11"/>
      <c r="FD9" s="11"/>
      <c r="FE9" s="7"/>
      <c r="FF9" s="7"/>
      <c r="FG9" s="11"/>
      <c r="FH9" s="11"/>
      <c r="FI9" s="31"/>
      <c r="FJ9" s="31"/>
      <c r="FK9" s="31"/>
      <c r="FL9" s="7"/>
      <c r="FM9" s="7"/>
      <c r="FN9" s="31"/>
      <c r="FO9" s="160"/>
      <c r="FP9" s="12"/>
      <c r="FQ9" s="11"/>
      <c r="FR9" s="11"/>
      <c r="FS9" s="7"/>
      <c r="FT9" s="7"/>
      <c r="FU9" s="11"/>
      <c r="FV9" s="11"/>
      <c r="FW9" s="11"/>
      <c r="FX9" s="31"/>
      <c r="FY9" s="31"/>
      <c r="FZ9" s="7"/>
      <c r="GA9" s="7"/>
      <c r="GB9" s="31"/>
      <c r="GC9" s="31"/>
      <c r="GD9" s="11"/>
      <c r="GE9" s="11"/>
      <c r="GF9" s="11"/>
      <c r="GG9" s="7"/>
      <c r="GH9" s="7"/>
      <c r="GI9" s="11"/>
      <c r="GJ9" s="11"/>
      <c r="GK9" s="11"/>
      <c r="GL9" s="11"/>
      <c r="GM9" s="11"/>
      <c r="GN9" s="7"/>
      <c r="GO9" s="7"/>
      <c r="GP9" s="31"/>
      <c r="GQ9" s="31"/>
      <c r="GR9" s="31"/>
      <c r="GS9" s="31"/>
      <c r="GT9" s="13"/>
      <c r="GU9" s="15"/>
      <c r="GV9" s="7"/>
      <c r="GW9" s="11"/>
      <c r="GX9" s="11"/>
      <c r="GY9" s="11"/>
      <c r="GZ9" s="11"/>
      <c r="HA9" s="11"/>
      <c r="HB9" s="7"/>
      <c r="HC9" s="7"/>
      <c r="HD9" s="31"/>
      <c r="HE9" s="31"/>
      <c r="HF9" s="31"/>
      <c r="HG9" s="31"/>
      <c r="HH9" s="31"/>
      <c r="HI9" s="7"/>
      <c r="HJ9" s="7"/>
      <c r="HK9" s="11"/>
      <c r="HL9" s="11"/>
      <c r="HM9" s="11"/>
      <c r="HN9" s="11"/>
      <c r="HO9" s="11"/>
      <c r="HP9" s="7"/>
      <c r="HQ9" s="7"/>
      <c r="HR9" s="31"/>
      <c r="HS9" s="31"/>
      <c r="HT9" s="31"/>
      <c r="HU9" s="31"/>
      <c r="HV9" s="31"/>
      <c r="HW9" s="7"/>
      <c r="HX9" s="9"/>
      <c r="HY9" s="12"/>
      <c r="HZ9" s="11"/>
      <c r="IA9" s="11"/>
      <c r="IB9" s="11"/>
      <c r="IC9" s="11"/>
      <c r="ID9" s="7"/>
      <c r="IE9" s="7"/>
      <c r="IF9" s="31"/>
      <c r="IG9" s="31"/>
      <c r="IH9" s="31"/>
      <c r="II9" s="31"/>
      <c r="IJ9" s="31"/>
      <c r="IK9" s="7"/>
      <c r="IL9" s="7"/>
      <c r="IM9" s="11"/>
      <c r="IN9" s="11"/>
      <c r="IO9" s="11"/>
      <c r="IP9" s="11"/>
      <c r="IQ9" s="11"/>
      <c r="IR9" s="7"/>
      <c r="IS9" s="7"/>
      <c r="IT9" s="11"/>
      <c r="IU9" s="11"/>
      <c r="IV9" s="31"/>
      <c r="IW9" s="31"/>
      <c r="IX9" s="31"/>
      <c r="IY9" s="7"/>
      <c r="IZ9" s="7"/>
      <c r="JA9" s="31"/>
      <c r="JB9" s="31"/>
      <c r="JC9" s="13"/>
      <c r="JD9" s="12"/>
      <c r="JE9" s="11"/>
      <c r="JF9" s="7"/>
      <c r="JG9" s="7"/>
      <c r="JH9" s="11"/>
      <c r="JI9" s="11"/>
      <c r="JJ9" s="11"/>
      <c r="JK9" s="31"/>
      <c r="JL9" s="31"/>
      <c r="JM9" s="7"/>
      <c r="JN9" s="7"/>
      <c r="JO9" s="31"/>
      <c r="JP9" s="31"/>
      <c r="JQ9" s="31"/>
      <c r="JR9" s="11"/>
      <c r="JS9" s="11"/>
      <c r="JT9" s="7"/>
      <c r="JU9" s="7"/>
      <c r="JV9" s="11"/>
      <c r="JW9" s="11"/>
      <c r="JX9" s="11"/>
      <c r="JY9" s="11"/>
      <c r="JZ9" s="11"/>
      <c r="KA9" s="7"/>
      <c r="KB9" s="7"/>
      <c r="KC9" s="31"/>
      <c r="KD9" s="31"/>
      <c r="KE9" s="31"/>
      <c r="KF9" s="31"/>
      <c r="KG9" s="13"/>
      <c r="KH9" s="15"/>
      <c r="KI9" s="7"/>
      <c r="KJ9" s="11"/>
      <c r="KK9" s="11"/>
      <c r="KL9" s="11"/>
      <c r="KM9" s="11"/>
      <c r="KN9" s="11"/>
      <c r="KO9" s="7"/>
      <c r="KP9" s="7"/>
      <c r="KQ9" s="31"/>
      <c r="KR9" s="31"/>
      <c r="KS9" s="31"/>
      <c r="KT9" s="31"/>
      <c r="KU9" s="31"/>
      <c r="KV9" s="7"/>
      <c r="KW9" s="7"/>
      <c r="KX9" s="11"/>
      <c r="KY9" s="11"/>
      <c r="KZ9" s="11"/>
      <c r="LA9" s="11"/>
      <c r="LB9" s="11"/>
      <c r="LC9" s="7"/>
      <c r="LD9" s="7"/>
      <c r="LE9" s="31"/>
      <c r="LF9" s="31"/>
      <c r="LG9" s="31"/>
      <c r="LH9" s="31"/>
      <c r="LI9" s="31"/>
      <c r="LJ9" s="7"/>
      <c r="LK9" s="7"/>
      <c r="LL9" s="13"/>
      <c r="LM9" s="12"/>
      <c r="LN9" s="11"/>
      <c r="LO9" s="11"/>
      <c r="LP9" s="11"/>
      <c r="LQ9" s="7"/>
      <c r="LR9" s="7"/>
      <c r="LS9" s="11"/>
      <c r="LT9" s="11"/>
      <c r="LU9" s="31"/>
      <c r="LV9" s="31"/>
      <c r="LW9" s="31"/>
      <c r="LX9" s="7"/>
      <c r="LY9" s="7"/>
      <c r="LZ9" s="31"/>
      <c r="MA9" s="31"/>
      <c r="MB9" s="11"/>
      <c r="MC9" s="11"/>
      <c r="MD9" s="11"/>
      <c r="ME9" s="7"/>
      <c r="MF9" s="7"/>
      <c r="MG9" s="11"/>
      <c r="MH9" s="11"/>
      <c r="MI9" s="11"/>
      <c r="MJ9" s="11"/>
      <c r="MK9" s="11"/>
      <c r="ML9" s="7"/>
      <c r="MM9" s="7"/>
      <c r="MN9" s="11"/>
      <c r="MO9" s="11"/>
      <c r="MP9" s="11"/>
      <c r="MQ9" s="13"/>
    </row>
    <row r="10" spans="1:355" s="3" customFormat="1" ht="14.45" customHeight="1">
      <c r="A10" s="1"/>
      <c r="B10" s="214">
        <v>2</v>
      </c>
      <c r="C10" s="214" t="s">
        <v>78</v>
      </c>
      <c r="D10" s="214" t="s">
        <v>76</v>
      </c>
      <c r="E10" s="214" t="s">
        <v>76</v>
      </c>
      <c r="F10" s="267">
        <f>500-10</f>
        <v>490</v>
      </c>
      <c r="G10" s="270"/>
      <c r="H10" s="264"/>
      <c r="I10" s="79"/>
      <c r="J10" s="79"/>
      <c r="K10" s="79"/>
      <c r="L10" s="79"/>
      <c r="M10" s="75"/>
      <c r="N10" s="75"/>
      <c r="O10" s="75"/>
      <c r="P10" s="75"/>
      <c r="Q10" s="75"/>
      <c r="R10" s="75"/>
      <c r="S10" s="79"/>
      <c r="T10" s="66" t="s">
        <v>22</v>
      </c>
      <c r="U10" s="15"/>
      <c r="V10" s="7"/>
      <c r="W10" s="25"/>
      <c r="X10" s="25"/>
      <c r="Y10" s="25"/>
      <c r="Z10" s="25"/>
      <c r="AA10" s="25"/>
      <c r="AB10" s="7"/>
      <c r="AC10" s="7"/>
      <c r="AD10" s="25"/>
      <c r="AE10" s="25"/>
      <c r="AF10" s="25"/>
      <c r="AG10" s="25"/>
      <c r="AH10" s="25"/>
      <c r="AI10" s="7"/>
      <c r="AJ10" s="7"/>
      <c r="AK10" s="25"/>
      <c r="AL10" s="25"/>
      <c r="AM10" s="25"/>
      <c r="AN10" s="25"/>
      <c r="AO10" s="25"/>
      <c r="AP10" s="7"/>
      <c r="AQ10" s="7"/>
      <c r="AR10" s="25"/>
      <c r="AS10" s="25"/>
      <c r="AT10" s="25"/>
      <c r="AU10" s="25"/>
      <c r="AV10" s="25"/>
      <c r="AW10" s="7"/>
      <c r="AX10" s="7"/>
      <c r="AY10" s="25"/>
      <c r="AZ10" s="16"/>
      <c r="BA10" s="11"/>
      <c r="BB10" s="11"/>
      <c r="BC10" s="11"/>
      <c r="BD10" s="7"/>
      <c r="BE10" s="7"/>
      <c r="BF10" s="11"/>
      <c r="BG10" s="11"/>
      <c r="BH10" s="11"/>
      <c r="BI10" s="11"/>
      <c r="BJ10" s="11"/>
      <c r="BK10" s="7"/>
      <c r="BL10" s="7"/>
      <c r="BM10" s="11"/>
      <c r="BN10" s="11"/>
      <c r="BO10" s="11"/>
      <c r="BP10" s="11"/>
      <c r="BQ10" s="11"/>
      <c r="BR10" s="7"/>
      <c r="BS10" s="7"/>
      <c r="BT10" s="11"/>
      <c r="BU10" s="11"/>
      <c r="BV10" s="11"/>
      <c r="BW10" s="11"/>
      <c r="BX10" s="11"/>
      <c r="BY10" s="7"/>
      <c r="BZ10" s="7"/>
      <c r="CA10" s="11"/>
      <c r="CB10" s="11"/>
      <c r="CC10" s="13"/>
      <c r="CD10" s="12"/>
      <c r="CE10" s="11"/>
      <c r="CF10" s="7"/>
      <c r="CG10" s="7"/>
      <c r="CH10" s="11"/>
      <c r="CI10" s="11"/>
      <c r="CJ10" s="11"/>
      <c r="CK10" s="11"/>
      <c r="CL10" s="11"/>
      <c r="CM10" s="7"/>
      <c r="CN10" s="7"/>
      <c r="CO10" s="11"/>
      <c r="CP10" s="11"/>
      <c r="CQ10" s="11"/>
      <c r="CR10" s="11"/>
      <c r="CS10" s="11"/>
      <c r="CT10" s="7"/>
      <c r="CU10" s="7"/>
      <c r="CV10" s="11"/>
      <c r="CW10" s="11"/>
      <c r="CX10" s="11"/>
      <c r="CY10" s="11"/>
      <c r="CZ10" s="11"/>
      <c r="DA10" s="7"/>
      <c r="DB10" s="7"/>
      <c r="DC10" s="17"/>
      <c r="DD10" s="11"/>
      <c r="DE10" s="11"/>
      <c r="DF10" s="11"/>
      <c r="DG10" s="11"/>
      <c r="DH10" s="9"/>
      <c r="DI10" s="15"/>
      <c r="DJ10" s="11"/>
      <c r="DK10" s="11"/>
      <c r="DL10" s="11"/>
      <c r="DM10" s="11"/>
      <c r="DN10" s="17"/>
      <c r="DO10" s="7"/>
      <c r="DP10" s="7"/>
      <c r="DQ10" s="11"/>
      <c r="DR10" s="11"/>
      <c r="DS10" s="11"/>
      <c r="DT10" s="11"/>
      <c r="DU10" s="11"/>
      <c r="DV10" s="7"/>
      <c r="DW10" s="7"/>
      <c r="DX10" s="11"/>
      <c r="DY10" s="11"/>
      <c r="DZ10" s="11"/>
      <c r="EA10" s="11"/>
      <c r="EB10" s="11"/>
      <c r="EC10" s="7"/>
      <c r="ED10" s="7"/>
      <c r="EE10" s="11"/>
      <c r="EF10" s="11"/>
      <c r="EG10" s="11"/>
      <c r="EH10" s="11"/>
      <c r="EI10" s="11"/>
      <c r="EJ10" s="7"/>
      <c r="EK10" s="7"/>
      <c r="EL10" s="11"/>
      <c r="EM10" s="13"/>
      <c r="EN10" s="12"/>
      <c r="EO10" s="11"/>
      <c r="EP10" s="11"/>
      <c r="EQ10" s="7"/>
      <c r="ER10" s="7"/>
      <c r="ES10" s="11"/>
      <c r="ET10" s="11"/>
      <c r="EU10" s="11"/>
      <c r="EV10" s="11"/>
      <c r="EW10" s="11"/>
      <c r="EX10" s="7"/>
      <c r="EY10" s="7"/>
      <c r="EZ10" s="11"/>
      <c r="FA10" s="11"/>
      <c r="FB10" s="11"/>
      <c r="FC10" s="11"/>
      <c r="FD10" s="11"/>
      <c r="FE10" s="7"/>
      <c r="FF10" s="7"/>
      <c r="FG10" s="11"/>
      <c r="FH10" s="11"/>
      <c r="FI10" s="11"/>
      <c r="FJ10" s="11"/>
      <c r="FK10" s="11"/>
      <c r="FL10" s="7"/>
      <c r="FM10" s="7"/>
      <c r="FN10" s="11"/>
      <c r="FO10" s="13"/>
      <c r="FP10" s="12"/>
      <c r="FQ10" s="11"/>
      <c r="FR10" s="11"/>
      <c r="FS10" s="7"/>
      <c r="FT10" s="7"/>
      <c r="FU10" s="11"/>
      <c r="FV10" s="11"/>
      <c r="FW10" s="11"/>
      <c r="FX10" s="11"/>
      <c r="FY10" s="11"/>
      <c r="FZ10" s="7"/>
      <c r="GA10" s="7"/>
      <c r="GB10" s="11"/>
      <c r="GC10" s="11"/>
      <c r="GD10" s="11"/>
      <c r="GE10" s="11"/>
      <c r="GF10" s="11"/>
      <c r="GG10" s="7"/>
      <c r="GH10" s="7"/>
      <c r="GI10" s="11"/>
      <c r="GJ10" s="11"/>
      <c r="GK10" s="11"/>
      <c r="GL10" s="11"/>
      <c r="GM10" s="11"/>
      <c r="GN10" s="7"/>
      <c r="GO10" s="7"/>
      <c r="GP10" s="11"/>
      <c r="GQ10" s="11"/>
      <c r="GR10" s="11"/>
      <c r="GS10" s="11"/>
      <c r="GT10" s="13"/>
      <c r="GU10" s="15"/>
      <c r="GV10" s="7"/>
      <c r="GW10" s="11"/>
      <c r="GX10" s="11"/>
      <c r="GY10" s="11"/>
      <c r="GZ10" s="11"/>
      <c r="HA10" s="11"/>
      <c r="HB10" s="7"/>
      <c r="HC10" s="7"/>
      <c r="HD10" s="11"/>
      <c r="HE10" s="11"/>
      <c r="HF10" s="11"/>
      <c r="HG10" s="11"/>
      <c r="HH10" s="11"/>
      <c r="HI10" s="7"/>
      <c r="HJ10" s="7"/>
      <c r="HK10" s="11"/>
      <c r="HL10" s="11"/>
      <c r="HM10" s="11"/>
      <c r="HN10" s="11"/>
      <c r="HO10" s="11"/>
      <c r="HP10" s="7"/>
      <c r="HQ10" s="7"/>
      <c r="HR10" s="11"/>
      <c r="HS10" s="11"/>
      <c r="HT10" s="11"/>
      <c r="HU10" s="11"/>
      <c r="HV10" s="11"/>
      <c r="HW10" s="7"/>
      <c r="HX10" s="9"/>
      <c r="HY10" s="12"/>
      <c r="HZ10" s="11"/>
      <c r="IA10" s="11"/>
      <c r="IB10" s="11"/>
      <c r="IC10" s="11"/>
      <c r="ID10" s="7"/>
      <c r="IE10" s="7"/>
      <c r="IF10" s="11"/>
      <c r="IG10" s="11"/>
      <c r="IH10" s="11"/>
      <c r="II10" s="11"/>
      <c r="IJ10" s="11"/>
      <c r="IK10" s="7"/>
      <c r="IL10" s="7"/>
      <c r="IM10" s="11"/>
      <c r="IN10" s="11"/>
      <c r="IO10" s="11"/>
      <c r="IP10" s="11"/>
      <c r="IQ10" s="11"/>
      <c r="IR10" s="7"/>
      <c r="IS10" s="7"/>
      <c r="IT10" s="11"/>
      <c r="IU10" s="11"/>
      <c r="IV10" s="11"/>
      <c r="IW10" s="11"/>
      <c r="IX10" s="11"/>
      <c r="IY10" s="7"/>
      <c r="IZ10" s="7"/>
      <c r="JA10" s="11"/>
      <c r="JB10" s="11"/>
      <c r="JC10" s="13"/>
      <c r="JD10" s="12"/>
      <c r="JE10" s="11"/>
      <c r="JF10" s="7"/>
      <c r="JG10" s="7"/>
      <c r="JH10" s="11"/>
      <c r="JI10" s="11"/>
      <c r="JJ10" s="11"/>
      <c r="JK10" s="11"/>
      <c r="JL10" s="11"/>
      <c r="JM10" s="7"/>
      <c r="JN10" s="7"/>
      <c r="JO10" s="11"/>
      <c r="JP10" s="11"/>
      <c r="JQ10" s="11"/>
      <c r="JR10" s="11"/>
      <c r="JS10" s="11"/>
      <c r="JT10" s="7"/>
      <c r="JU10" s="7"/>
      <c r="JV10" s="11"/>
      <c r="JW10" s="11"/>
      <c r="JX10" s="11"/>
      <c r="JY10" s="11"/>
      <c r="JZ10" s="11"/>
      <c r="KA10" s="7"/>
      <c r="KB10" s="7"/>
      <c r="KC10" s="11"/>
      <c r="KD10" s="11"/>
      <c r="KE10" s="11"/>
      <c r="KF10" s="11"/>
      <c r="KG10" s="13"/>
      <c r="KH10" s="15"/>
      <c r="KI10" s="7"/>
      <c r="KJ10" s="11"/>
      <c r="KK10" s="11"/>
      <c r="KL10" s="11"/>
      <c r="KM10" s="11"/>
      <c r="KN10" s="11"/>
      <c r="KO10" s="7"/>
      <c r="KP10" s="7"/>
      <c r="KQ10" s="11"/>
      <c r="KR10" s="11"/>
      <c r="KS10" s="11"/>
      <c r="KT10" s="11"/>
      <c r="KU10" s="11"/>
      <c r="KV10" s="7"/>
      <c r="KW10" s="7"/>
      <c r="KX10" s="11"/>
      <c r="KY10" s="11"/>
      <c r="KZ10" s="11"/>
      <c r="LA10" s="11"/>
      <c r="LB10" s="11"/>
      <c r="LC10" s="7"/>
      <c r="LD10" s="7"/>
      <c r="LE10" s="11"/>
      <c r="LF10" s="11"/>
      <c r="LG10" s="11"/>
      <c r="LH10" s="11"/>
      <c r="LI10" s="11"/>
      <c r="LJ10" s="7"/>
      <c r="LK10" s="7"/>
      <c r="LL10" s="13"/>
      <c r="LM10" s="12"/>
      <c r="LN10" s="11"/>
      <c r="LO10" s="11"/>
      <c r="LP10" s="11"/>
      <c r="LQ10" s="7"/>
      <c r="LR10" s="7"/>
      <c r="LS10" s="11"/>
      <c r="LT10" s="11"/>
      <c r="LU10" s="11"/>
      <c r="LV10" s="11"/>
      <c r="LW10" s="11"/>
      <c r="LX10" s="7"/>
      <c r="LY10" s="7"/>
      <c r="LZ10" s="11"/>
      <c r="MA10" s="11"/>
      <c r="MB10" s="11"/>
      <c r="MC10" s="11"/>
      <c r="MD10" s="11"/>
      <c r="ME10" s="7"/>
      <c r="MF10" s="7"/>
      <c r="MG10" s="11"/>
      <c r="MH10" s="11"/>
      <c r="MI10" s="11"/>
      <c r="MJ10" s="11"/>
      <c r="MK10" s="11"/>
      <c r="ML10" s="7"/>
      <c r="MM10" s="7"/>
      <c r="MN10" s="11"/>
      <c r="MO10" s="11"/>
      <c r="MP10" s="11"/>
      <c r="MQ10" s="13"/>
    </row>
    <row r="11" spans="1:355" s="3" customFormat="1">
      <c r="A11" s="1"/>
      <c r="B11" s="215"/>
      <c r="C11" s="215"/>
      <c r="D11" s="215"/>
      <c r="E11" s="215"/>
      <c r="F11" s="268"/>
      <c r="G11" s="271"/>
      <c r="H11" s="265"/>
      <c r="I11" s="65"/>
      <c r="J11" s="65"/>
      <c r="K11" s="65"/>
      <c r="L11" s="65"/>
      <c r="M11" s="76"/>
      <c r="N11" s="76"/>
      <c r="O11" s="76"/>
      <c r="P11" s="76"/>
      <c r="Q11" s="76"/>
      <c r="R11" s="76"/>
      <c r="S11" s="65"/>
      <c r="T11" s="69" t="s">
        <v>23</v>
      </c>
      <c r="U11" s="15"/>
      <c r="V11" s="7"/>
      <c r="W11" s="27"/>
      <c r="X11" s="27"/>
      <c r="Y11" s="27"/>
      <c r="Z11" s="27"/>
      <c r="AA11" s="27"/>
      <c r="AB11" s="7"/>
      <c r="AC11" s="7"/>
      <c r="AD11" s="27"/>
      <c r="AE11" s="27"/>
      <c r="AF11" s="27"/>
      <c r="AG11" s="27"/>
      <c r="AH11" s="27"/>
      <c r="AI11" s="7"/>
      <c r="AJ11" s="7"/>
      <c r="AK11" s="27"/>
      <c r="AL11" s="27"/>
      <c r="AM11" s="27"/>
      <c r="AN11" s="27"/>
      <c r="AO11" s="27"/>
      <c r="AP11" s="7"/>
      <c r="AQ11" s="7"/>
      <c r="AR11" s="27"/>
      <c r="AS11" s="27"/>
      <c r="AT11" s="27"/>
      <c r="AU11" s="27"/>
      <c r="AV11" s="27"/>
      <c r="AW11" s="7"/>
      <c r="AX11" s="7"/>
      <c r="AY11" s="27"/>
      <c r="AZ11" s="16"/>
      <c r="BA11" s="11"/>
      <c r="BB11" s="11"/>
      <c r="BC11" s="11"/>
      <c r="BD11" s="7"/>
      <c r="BE11" s="7"/>
      <c r="BF11" s="11"/>
      <c r="BG11" s="11"/>
      <c r="BH11" s="11"/>
      <c r="BI11" s="11"/>
      <c r="BJ11" s="11"/>
      <c r="BK11" s="7"/>
      <c r="BL11" s="7"/>
      <c r="BM11" s="11"/>
      <c r="BN11" s="11"/>
      <c r="BO11" s="11"/>
      <c r="BP11" s="11"/>
      <c r="BQ11" s="11"/>
      <c r="BR11" s="7"/>
      <c r="BS11" s="7"/>
      <c r="BT11" s="11"/>
      <c r="BU11" s="11"/>
      <c r="BV11" s="11"/>
      <c r="BW11" s="11"/>
      <c r="BX11" s="11"/>
      <c r="BY11" s="7"/>
      <c r="BZ11" s="7"/>
      <c r="CA11" s="11"/>
      <c r="CB11" s="11"/>
      <c r="CC11" s="13"/>
      <c r="CD11" s="12"/>
      <c r="CE11" s="11"/>
      <c r="CF11" s="7"/>
      <c r="CG11" s="7"/>
      <c r="CH11" s="11"/>
      <c r="CI11" s="11"/>
      <c r="CJ11" s="11"/>
      <c r="CK11" s="11"/>
      <c r="CL11" s="11"/>
      <c r="CM11" s="7"/>
      <c r="CN11" s="7"/>
      <c r="CO11" s="11"/>
      <c r="CP11" s="11"/>
      <c r="CQ11" s="11"/>
      <c r="CR11" s="11"/>
      <c r="CS11" s="11"/>
      <c r="CT11" s="7"/>
      <c r="CU11" s="7"/>
      <c r="CV11" s="11"/>
      <c r="CW11" s="11"/>
      <c r="CX11" s="11"/>
      <c r="CY11" s="11"/>
      <c r="CZ11" s="11"/>
      <c r="DA11" s="7"/>
      <c r="DB11" s="7"/>
      <c r="DC11" s="17"/>
      <c r="DD11" s="11"/>
      <c r="DE11" s="11"/>
      <c r="DF11" s="11"/>
      <c r="DG11" s="11"/>
      <c r="DH11" s="9"/>
      <c r="DI11" s="15"/>
      <c r="DJ11" s="11"/>
      <c r="DK11" s="11"/>
      <c r="DL11" s="11"/>
      <c r="DM11" s="11"/>
      <c r="DN11" s="17"/>
      <c r="DO11" s="7"/>
      <c r="DP11" s="7"/>
      <c r="DQ11" s="11"/>
      <c r="DR11" s="11"/>
      <c r="DS11" s="11"/>
      <c r="DT11" s="11"/>
      <c r="DU11" s="11"/>
      <c r="DV11" s="7"/>
      <c r="DW11" s="7"/>
      <c r="DX11" s="11"/>
      <c r="DY11" s="11"/>
      <c r="DZ11" s="11"/>
      <c r="EA11" s="11"/>
      <c r="EB11" s="11"/>
      <c r="EC11" s="7"/>
      <c r="ED11" s="7"/>
      <c r="EE11" s="11"/>
      <c r="EF11" s="11"/>
      <c r="EG11" s="11"/>
      <c r="EH11" s="11"/>
      <c r="EI11" s="11"/>
      <c r="EJ11" s="7"/>
      <c r="EK11" s="7"/>
      <c r="EL11" s="11"/>
      <c r="EM11" s="13"/>
      <c r="EN11" s="12"/>
      <c r="EO11" s="11"/>
      <c r="EP11" s="11"/>
      <c r="EQ11" s="7"/>
      <c r="ER11" s="7"/>
      <c r="ES11" s="11"/>
      <c r="ET11" s="11"/>
      <c r="EU11" s="11"/>
      <c r="EV11" s="11"/>
      <c r="EW11" s="11"/>
      <c r="EX11" s="7"/>
      <c r="EY11" s="7"/>
      <c r="EZ11" s="11"/>
      <c r="FA11" s="11"/>
      <c r="FB11" s="11"/>
      <c r="FC11" s="11"/>
      <c r="FD11" s="11"/>
      <c r="FE11" s="7"/>
      <c r="FF11" s="7"/>
      <c r="FG11" s="11"/>
      <c r="FH11" s="11"/>
      <c r="FI11" s="11"/>
      <c r="FJ11" s="11"/>
      <c r="FK11" s="11"/>
      <c r="FL11" s="7"/>
      <c r="FM11" s="7"/>
      <c r="FN11" s="11"/>
      <c r="FO11" s="13"/>
      <c r="FP11" s="12"/>
      <c r="FQ11" s="11"/>
      <c r="FR11" s="11"/>
      <c r="FS11" s="7"/>
      <c r="FT11" s="7"/>
      <c r="FU11" s="11"/>
      <c r="FV11" s="11"/>
      <c r="FW11" s="11"/>
      <c r="FX11" s="11"/>
      <c r="FY11" s="11"/>
      <c r="FZ11" s="7"/>
      <c r="GA11" s="7"/>
      <c r="GB11" s="11"/>
      <c r="GC11" s="11"/>
      <c r="GD11" s="11"/>
      <c r="GE11" s="11"/>
      <c r="GF11" s="11"/>
      <c r="GG11" s="7"/>
      <c r="GH11" s="7"/>
      <c r="GI11" s="11"/>
      <c r="GJ11" s="11"/>
      <c r="GK11" s="11"/>
      <c r="GL11" s="11"/>
      <c r="GM11" s="11"/>
      <c r="GN11" s="7"/>
      <c r="GO11" s="7"/>
      <c r="GP11" s="11"/>
      <c r="GQ11" s="11"/>
      <c r="GR11" s="11"/>
      <c r="GS11" s="11"/>
      <c r="GT11" s="13"/>
      <c r="GU11" s="15"/>
      <c r="GV11" s="7"/>
      <c r="GW11" s="11"/>
      <c r="GX11" s="11"/>
      <c r="GY11" s="11"/>
      <c r="GZ11" s="11"/>
      <c r="HA11" s="11"/>
      <c r="HB11" s="7"/>
      <c r="HC11" s="7"/>
      <c r="HD11" s="11"/>
      <c r="HE11" s="11"/>
      <c r="HF11" s="11"/>
      <c r="HG11" s="11"/>
      <c r="HH11" s="11"/>
      <c r="HI11" s="7"/>
      <c r="HJ11" s="7"/>
      <c r="HK11" s="11"/>
      <c r="HL11" s="11"/>
      <c r="HM11" s="11"/>
      <c r="HN11" s="11"/>
      <c r="HO11" s="11"/>
      <c r="HP11" s="7"/>
      <c r="HQ11" s="7"/>
      <c r="HR11" s="11"/>
      <c r="HS11" s="11"/>
      <c r="HT11" s="11"/>
      <c r="HU11" s="11"/>
      <c r="HV11" s="11"/>
      <c r="HW11" s="7"/>
      <c r="HX11" s="9"/>
      <c r="HY11" s="12"/>
      <c r="HZ11" s="11"/>
      <c r="IA11" s="11"/>
      <c r="IB11" s="11"/>
      <c r="IC11" s="11"/>
      <c r="ID11" s="7"/>
      <c r="IE11" s="7"/>
      <c r="IF11" s="11"/>
      <c r="IG11" s="11"/>
      <c r="IH11" s="11"/>
      <c r="II11" s="11"/>
      <c r="IJ11" s="11"/>
      <c r="IK11" s="7"/>
      <c r="IL11" s="7"/>
      <c r="IM11" s="11"/>
      <c r="IN11" s="11"/>
      <c r="IO11" s="11"/>
      <c r="IP11" s="11"/>
      <c r="IQ11" s="11"/>
      <c r="IR11" s="7"/>
      <c r="IS11" s="7"/>
      <c r="IT11" s="11"/>
      <c r="IU11" s="11"/>
      <c r="IV11" s="11"/>
      <c r="IW11" s="11"/>
      <c r="IX11" s="11"/>
      <c r="IY11" s="7"/>
      <c r="IZ11" s="7"/>
      <c r="JA11" s="11"/>
      <c r="JB11" s="11"/>
      <c r="JC11" s="13"/>
      <c r="JD11" s="12"/>
      <c r="JE11" s="11"/>
      <c r="JF11" s="7"/>
      <c r="JG11" s="7"/>
      <c r="JH11" s="11"/>
      <c r="JI11" s="11"/>
      <c r="JJ11" s="11"/>
      <c r="JK11" s="11"/>
      <c r="JL11" s="11"/>
      <c r="JM11" s="7"/>
      <c r="JN11" s="7"/>
      <c r="JO11" s="11"/>
      <c r="JP11" s="11"/>
      <c r="JQ11" s="11"/>
      <c r="JR11" s="11"/>
      <c r="JS11" s="11"/>
      <c r="JT11" s="7"/>
      <c r="JU11" s="7"/>
      <c r="JV11" s="11"/>
      <c r="JW11" s="11"/>
      <c r="JX11" s="11"/>
      <c r="JY11" s="11"/>
      <c r="JZ11" s="11"/>
      <c r="KA11" s="7"/>
      <c r="KB11" s="7"/>
      <c r="KC11" s="11"/>
      <c r="KD11" s="11"/>
      <c r="KE11" s="11"/>
      <c r="KF11" s="11"/>
      <c r="KG11" s="13"/>
      <c r="KH11" s="15"/>
      <c r="KI11" s="7"/>
      <c r="KJ11" s="11"/>
      <c r="KK11" s="11"/>
      <c r="KL11" s="11"/>
      <c r="KM11" s="11"/>
      <c r="KN11" s="11"/>
      <c r="KO11" s="7"/>
      <c r="KP11" s="7"/>
      <c r="KQ11" s="11"/>
      <c r="KR11" s="11"/>
      <c r="KS11" s="11"/>
      <c r="KT11" s="11"/>
      <c r="KU11" s="11"/>
      <c r="KV11" s="7"/>
      <c r="KW11" s="7"/>
      <c r="KX11" s="11"/>
      <c r="KY11" s="11"/>
      <c r="KZ11" s="11"/>
      <c r="LA11" s="11"/>
      <c r="LB11" s="11"/>
      <c r="LC11" s="7"/>
      <c r="LD11" s="7"/>
      <c r="LE11" s="11"/>
      <c r="LF11" s="11"/>
      <c r="LG11" s="11"/>
      <c r="LH11" s="11"/>
      <c r="LI11" s="11"/>
      <c r="LJ11" s="7"/>
      <c r="LK11" s="7"/>
      <c r="LL11" s="13"/>
      <c r="LM11" s="12"/>
      <c r="LN11" s="11"/>
      <c r="LO11" s="11"/>
      <c r="LP11" s="11"/>
      <c r="LQ11" s="7"/>
      <c r="LR11" s="7"/>
      <c r="LS11" s="11"/>
      <c r="LT11" s="11"/>
      <c r="LU11" s="11"/>
      <c r="LV11" s="11"/>
      <c r="LW11" s="11"/>
      <c r="LX11" s="7"/>
      <c r="LY11" s="7"/>
      <c r="LZ11" s="11"/>
      <c r="MA11" s="11"/>
      <c r="MB11" s="11"/>
      <c r="MC11" s="11"/>
      <c r="MD11" s="11"/>
      <c r="ME11" s="7"/>
      <c r="MF11" s="7"/>
      <c r="MG11" s="11"/>
      <c r="MH11" s="11"/>
      <c r="MI11" s="11"/>
      <c r="MJ11" s="11"/>
      <c r="MK11" s="11"/>
      <c r="ML11" s="7"/>
      <c r="MM11" s="7"/>
      <c r="MN11" s="11"/>
      <c r="MO11" s="11"/>
      <c r="MP11" s="11"/>
      <c r="MQ11" s="13"/>
    </row>
    <row r="12" spans="1:355" s="3" customFormat="1">
      <c r="A12" s="1"/>
      <c r="B12" s="215"/>
      <c r="C12" s="215"/>
      <c r="D12" s="215"/>
      <c r="E12" s="215"/>
      <c r="F12" s="268"/>
      <c r="G12" s="271"/>
      <c r="H12" s="265"/>
      <c r="I12" s="131">
        <f>SUM('Rollout_paymt brkdwn_4finance'!D14:D17)</f>
        <v>250880</v>
      </c>
      <c r="J12" s="131">
        <f>SUM('Rollout_paymt brkdwn_4finance'!E14:E17)</f>
        <v>54880</v>
      </c>
      <c r="K12" s="131">
        <f>SUM('Rollout_paymt brkdwn_4finance'!F13:F17)</f>
        <v>201880</v>
      </c>
      <c r="L12" s="131">
        <f>SUM('Rollout_paymt brkdwn_4finance'!G14:G17)</f>
        <v>54880</v>
      </c>
      <c r="M12" s="131">
        <f>SUM('Rollout_paymt brkdwn_4finance'!H14:H17)</f>
        <v>54880</v>
      </c>
      <c r="N12" s="131">
        <f>SUM('Rollout_paymt brkdwn_4finance'!I14:I17)</f>
        <v>54880</v>
      </c>
      <c r="O12" s="131">
        <f>SUM('Rollout_paymt brkdwn_4finance'!J14:J17)</f>
        <v>14000</v>
      </c>
      <c r="P12" s="131">
        <f>SUM('Rollout_paymt brkdwn_4finance'!K14:K17)</f>
        <v>14000</v>
      </c>
      <c r="Q12" s="131">
        <f>SUM('Rollout_paymt brkdwn_4finance'!L14:L17)</f>
        <v>14000</v>
      </c>
      <c r="R12" s="130">
        <f>SUM('Rollout_paymt brkdwn_4finance'!M14:M17)</f>
        <v>0</v>
      </c>
      <c r="S12" s="130">
        <f>SUM('Rollout_paymt brkdwn_4finance'!N14:N17)</f>
        <v>0</v>
      </c>
      <c r="T12" s="69" t="s">
        <v>24</v>
      </c>
      <c r="U12" s="15"/>
      <c r="V12" s="7"/>
      <c r="W12" s="29"/>
      <c r="X12" s="29"/>
      <c r="Y12" s="29"/>
      <c r="Z12" s="29"/>
      <c r="AA12" s="29"/>
      <c r="AB12" s="7"/>
      <c r="AC12" s="7"/>
      <c r="AD12" s="29"/>
      <c r="AE12" s="29"/>
      <c r="AF12" s="29"/>
      <c r="AG12" s="29"/>
      <c r="AH12" s="29"/>
      <c r="AI12" s="7"/>
      <c r="AJ12" s="7"/>
      <c r="AK12" s="29"/>
      <c r="AL12" s="29"/>
      <c r="AM12" s="29"/>
      <c r="AN12" s="29"/>
      <c r="AO12" s="29"/>
      <c r="AP12" s="7"/>
      <c r="AQ12" s="7"/>
      <c r="AR12" s="29"/>
      <c r="AS12" s="29"/>
      <c r="AT12" s="29"/>
      <c r="AU12" s="29"/>
      <c r="AV12" s="29"/>
      <c r="AW12" s="7"/>
      <c r="AX12" s="7"/>
      <c r="AY12" s="29"/>
      <c r="AZ12" s="16"/>
      <c r="BA12" s="11"/>
      <c r="BB12" s="11"/>
      <c r="BC12" s="11"/>
      <c r="BD12" s="7"/>
      <c r="BE12" s="7"/>
      <c r="BF12" s="11"/>
      <c r="BG12" s="11"/>
      <c r="BH12" s="11"/>
      <c r="BI12" s="11"/>
      <c r="BJ12" s="11"/>
      <c r="BK12" s="7"/>
      <c r="BL12" s="7"/>
      <c r="BM12" s="11"/>
      <c r="BN12" s="11"/>
      <c r="BO12" s="11"/>
      <c r="BP12" s="11"/>
      <c r="BQ12" s="11"/>
      <c r="BR12" s="7"/>
      <c r="BS12" s="7"/>
      <c r="BT12" s="11"/>
      <c r="BU12" s="11"/>
      <c r="BV12" s="11"/>
      <c r="BW12" s="11"/>
      <c r="BX12" s="11"/>
      <c r="BY12" s="7"/>
      <c r="BZ12" s="7"/>
      <c r="CA12" s="11"/>
      <c r="CB12" s="11"/>
      <c r="CC12" s="13"/>
      <c r="CD12" s="12"/>
      <c r="CE12" s="11"/>
      <c r="CF12" s="7"/>
      <c r="CG12" s="7"/>
      <c r="CH12" s="11"/>
      <c r="CI12" s="11"/>
      <c r="CJ12" s="11"/>
      <c r="CK12" s="11"/>
      <c r="CL12" s="11"/>
      <c r="CM12" s="7"/>
      <c r="CN12" s="7"/>
      <c r="CO12" s="11"/>
      <c r="CP12" s="11"/>
      <c r="CQ12" s="11"/>
      <c r="CR12" s="11"/>
      <c r="CS12" s="11"/>
      <c r="CT12" s="7"/>
      <c r="CU12" s="7"/>
      <c r="CV12" s="11"/>
      <c r="CW12" s="11"/>
      <c r="CX12" s="11"/>
      <c r="CY12" s="11"/>
      <c r="CZ12" s="11"/>
      <c r="DA12" s="7"/>
      <c r="DB12" s="7"/>
      <c r="DC12" s="17"/>
      <c r="DD12" s="11"/>
      <c r="DE12" s="11"/>
      <c r="DF12" s="11"/>
      <c r="DG12" s="11"/>
      <c r="DH12" s="9"/>
      <c r="DI12" s="15"/>
      <c r="DJ12" s="11"/>
      <c r="DK12" s="11"/>
      <c r="DL12" s="11"/>
      <c r="DM12" s="11"/>
      <c r="DN12" s="17"/>
      <c r="DO12" s="7"/>
      <c r="DP12" s="7"/>
      <c r="DQ12" s="11"/>
      <c r="DR12" s="11"/>
      <c r="DS12" s="11"/>
      <c r="DT12" s="11"/>
      <c r="DU12" s="11"/>
      <c r="DV12" s="7"/>
      <c r="DW12" s="7"/>
      <c r="DX12" s="11"/>
      <c r="DY12" s="11"/>
      <c r="DZ12" s="11"/>
      <c r="EA12" s="11"/>
      <c r="EB12" s="11"/>
      <c r="EC12" s="7"/>
      <c r="ED12" s="7"/>
      <c r="EE12" s="11"/>
      <c r="EF12" s="11"/>
      <c r="EG12" s="11"/>
      <c r="EH12" s="11"/>
      <c r="EI12" s="11"/>
      <c r="EJ12" s="7"/>
      <c r="EK12" s="7"/>
      <c r="EL12" s="11"/>
      <c r="EM12" s="13"/>
      <c r="EN12" s="12"/>
      <c r="EO12" s="11"/>
      <c r="EP12" s="11"/>
      <c r="EQ12" s="7"/>
      <c r="ER12" s="7"/>
      <c r="ES12" s="11"/>
      <c r="ET12" s="11"/>
      <c r="EU12" s="11"/>
      <c r="EV12" s="11"/>
      <c r="EW12" s="11"/>
      <c r="EX12" s="7"/>
      <c r="EY12" s="7"/>
      <c r="EZ12" s="11"/>
      <c r="FA12" s="11"/>
      <c r="FB12" s="11"/>
      <c r="FC12" s="11"/>
      <c r="FD12" s="11"/>
      <c r="FE12" s="7"/>
      <c r="FF12" s="7"/>
      <c r="FG12" s="11"/>
      <c r="FH12" s="11"/>
      <c r="FI12" s="11"/>
      <c r="FJ12" s="11"/>
      <c r="FK12" s="11"/>
      <c r="FL12" s="7"/>
      <c r="FM12" s="7"/>
      <c r="FN12" s="11"/>
      <c r="FO12" s="13"/>
      <c r="FP12" s="12"/>
      <c r="FQ12" s="11"/>
      <c r="FR12" s="11"/>
      <c r="FS12" s="7"/>
      <c r="FT12" s="7"/>
      <c r="FU12" s="11"/>
      <c r="FV12" s="11"/>
      <c r="FW12" s="11"/>
      <c r="FX12" s="11"/>
      <c r="FY12" s="11"/>
      <c r="FZ12" s="7"/>
      <c r="GA12" s="7"/>
      <c r="GB12" s="11"/>
      <c r="GC12" s="11"/>
      <c r="GD12" s="11"/>
      <c r="GE12" s="11"/>
      <c r="GF12" s="11"/>
      <c r="GG12" s="7"/>
      <c r="GH12" s="7"/>
      <c r="GI12" s="11"/>
      <c r="GJ12" s="11"/>
      <c r="GK12" s="11"/>
      <c r="GL12" s="11"/>
      <c r="GM12" s="11"/>
      <c r="GN12" s="7"/>
      <c r="GO12" s="7"/>
      <c r="GP12" s="11"/>
      <c r="GQ12" s="11"/>
      <c r="GR12" s="11"/>
      <c r="GS12" s="11"/>
      <c r="GT12" s="13"/>
      <c r="GU12" s="15"/>
      <c r="GV12" s="7"/>
      <c r="GW12" s="11"/>
      <c r="GX12" s="11"/>
      <c r="GY12" s="11"/>
      <c r="GZ12" s="11"/>
      <c r="HA12" s="11"/>
      <c r="HB12" s="7"/>
      <c r="HC12" s="7"/>
      <c r="HD12" s="11"/>
      <c r="HE12" s="11"/>
      <c r="HF12" s="11"/>
      <c r="HG12" s="11"/>
      <c r="HH12" s="11"/>
      <c r="HI12" s="7"/>
      <c r="HJ12" s="7"/>
      <c r="HK12" s="11"/>
      <c r="HL12" s="11"/>
      <c r="HM12" s="11"/>
      <c r="HN12" s="11"/>
      <c r="HO12" s="11"/>
      <c r="HP12" s="7"/>
      <c r="HQ12" s="7"/>
      <c r="HR12" s="11"/>
      <c r="HS12" s="11"/>
      <c r="HT12" s="11"/>
      <c r="HU12" s="11"/>
      <c r="HV12" s="11"/>
      <c r="HW12" s="7"/>
      <c r="HX12" s="9"/>
      <c r="HY12" s="12"/>
      <c r="HZ12" s="11"/>
      <c r="IA12" s="11"/>
      <c r="IB12" s="11"/>
      <c r="IC12" s="11"/>
      <c r="ID12" s="7"/>
      <c r="IE12" s="7"/>
      <c r="IF12" s="11"/>
      <c r="IG12" s="11"/>
      <c r="IH12" s="11"/>
      <c r="II12" s="11"/>
      <c r="IJ12" s="11"/>
      <c r="IK12" s="7"/>
      <c r="IL12" s="7"/>
      <c r="IM12" s="11"/>
      <c r="IN12" s="11"/>
      <c r="IO12" s="11"/>
      <c r="IP12" s="11"/>
      <c r="IQ12" s="11"/>
      <c r="IR12" s="7"/>
      <c r="IS12" s="7"/>
      <c r="IT12" s="11"/>
      <c r="IU12" s="11"/>
      <c r="IV12" s="11"/>
      <c r="IW12" s="11"/>
      <c r="IX12" s="11"/>
      <c r="IY12" s="7"/>
      <c r="IZ12" s="7"/>
      <c r="JA12" s="11"/>
      <c r="JB12" s="11"/>
      <c r="JC12" s="13"/>
      <c r="JD12" s="12"/>
      <c r="JE12" s="11"/>
      <c r="JF12" s="7"/>
      <c r="JG12" s="7"/>
      <c r="JH12" s="11"/>
      <c r="JI12" s="11"/>
      <c r="JJ12" s="11"/>
      <c r="JK12" s="11"/>
      <c r="JL12" s="11"/>
      <c r="JM12" s="7"/>
      <c r="JN12" s="7"/>
      <c r="JO12" s="11"/>
      <c r="JP12" s="11"/>
      <c r="JQ12" s="11"/>
      <c r="JR12" s="11"/>
      <c r="JS12" s="11"/>
      <c r="JT12" s="7"/>
      <c r="JU12" s="7"/>
      <c r="JV12" s="11"/>
      <c r="JW12" s="11"/>
      <c r="JX12" s="11"/>
      <c r="JY12" s="11"/>
      <c r="JZ12" s="11"/>
      <c r="KA12" s="7"/>
      <c r="KB12" s="7"/>
      <c r="KC12" s="11"/>
      <c r="KD12" s="11"/>
      <c r="KE12" s="11"/>
      <c r="KF12" s="11"/>
      <c r="KG12" s="13"/>
      <c r="KH12" s="15"/>
      <c r="KI12" s="7"/>
      <c r="KJ12" s="11"/>
      <c r="KK12" s="11"/>
      <c r="KL12" s="11"/>
      <c r="KM12" s="11"/>
      <c r="KN12" s="11"/>
      <c r="KO12" s="7"/>
      <c r="KP12" s="7"/>
      <c r="KQ12" s="11"/>
      <c r="KR12" s="11"/>
      <c r="KS12" s="11"/>
      <c r="KT12" s="11"/>
      <c r="KU12" s="11"/>
      <c r="KV12" s="7"/>
      <c r="KW12" s="7"/>
      <c r="KX12" s="11"/>
      <c r="KY12" s="11"/>
      <c r="KZ12" s="11"/>
      <c r="LA12" s="11"/>
      <c r="LB12" s="11"/>
      <c r="LC12" s="7"/>
      <c r="LD12" s="7"/>
      <c r="LE12" s="11"/>
      <c r="LF12" s="11"/>
      <c r="LG12" s="11"/>
      <c r="LH12" s="11"/>
      <c r="LI12" s="11"/>
      <c r="LJ12" s="7"/>
      <c r="LK12" s="7"/>
      <c r="LL12" s="13"/>
      <c r="LM12" s="12"/>
      <c r="LN12" s="11"/>
      <c r="LO12" s="11"/>
      <c r="LP12" s="11"/>
      <c r="LQ12" s="7"/>
      <c r="LR12" s="7"/>
      <c r="LS12" s="11"/>
      <c r="LT12" s="11"/>
      <c r="LU12" s="11"/>
      <c r="LV12" s="11"/>
      <c r="LW12" s="11"/>
      <c r="LX12" s="7"/>
      <c r="LY12" s="7"/>
      <c r="LZ12" s="11"/>
      <c r="MA12" s="11"/>
      <c r="MB12" s="11"/>
      <c r="MC12" s="11"/>
      <c r="MD12" s="11"/>
      <c r="ME12" s="7"/>
      <c r="MF12" s="7"/>
      <c r="MG12" s="11"/>
      <c r="MH12" s="11"/>
      <c r="MI12" s="11"/>
      <c r="MJ12" s="11"/>
      <c r="MK12" s="11"/>
      <c r="ML12" s="7"/>
      <c r="MM12" s="7"/>
      <c r="MN12" s="11"/>
      <c r="MO12" s="11"/>
      <c r="MP12" s="11"/>
      <c r="MQ12" s="13"/>
    </row>
    <row r="13" spans="1:355" s="3" customFormat="1">
      <c r="A13" s="1"/>
      <c r="B13" s="215"/>
      <c r="C13" s="215"/>
      <c r="D13" s="215"/>
      <c r="E13" s="215"/>
      <c r="F13" s="268"/>
      <c r="G13" s="271"/>
      <c r="H13" s="265"/>
      <c r="I13" s="65"/>
      <c r="J13" s="65"/>
      <c r="K13" s="65"/>
      <c r="L13" s="65"/>
      <c r="M13" s="76"/>
      <c r="N13" s="76"/>
      <c r="O13" s="76"/>
      <c r="P13" s="76"/>
      <c r="Q13" s="76"/>
      <c r="R13" s="76"/>
      <c r="S13" s="65"/>
      <c r="T13" s="69" t="s">
        <v>25</v>
      </c>
      <c r="U13" s="15"/>
      <c r="V13" s="7"/>
      <c r="W13" s="11"/>
      <c r="X13" s="11"/>
      <c r="Y13" s="11"/>
      <c r="Z13" s="11"/>
      <c r="AA13" s="11"/>
      <c r="AB13" s="7"/>
      <c r="AC13" s="7"/>
      <c r="AD13" s="11"/>
      <c r="AE13" s="11"/>
      <c r="AF13" s="11"/>
      <c r="AG13" s="11"/>
      <c r="AH13" s="11"/>
      <c r="AI13" s="7"/>
      <c r="AJ13" s="7"/>
      <c r="AK13" s="18"/>
      <c r="AL13" s="18"/>
      <c r="AM13" s="18"/>
      <c r="AN13" s="18">
        <v>1.1000000000000001</v>
      </c>
      <c r="AO13" s="11"/>
      <c r="AP13" s="7"/>
      <c r="AQ13" s="7"/>
      <c r="AR13" s="11"/>
      <c r="AS13" s="11"/>
      <c r="AT13" s="11"/>
      <c r="AU13" s="11"/>
      <c r="AV13" s="11"/>
      <c r="AW13" s="7"/>
      <c r="AX13" s="7"/>
      <c r="AY13" s="18"/>
      <c r="AZ13" s="16"/>
      <c r="BA13" s="18"/>
      <c r="BB13" s="18"/>
      <c r="BC13" s="18">
        <v>2.1</v>
      </c>
      <c r="BD13" s="7"/>
      <c r="BE13" s="7"/>
      <c r="BF13" s="11"/>
      <c r="BG13" s="11"/>
      <c r="BH13" s="11"/>
      <c r="BI13" s="11"/>
      <c r="BJ13" s="11"/>
      <c r="BK13" s="7"/>
      <c r="BL13" s="7"/>
      <c r="BM13" s="11"/>
      <c r="BN13" s="18"/>
      <c r="BO13" s="18"/>
      <c r="BP13" s="18"/>
      <c r="BQ13" s="18">
        <v>1.2</v>
      </c>
      <c r="BR13" s="7"/>
      <c r="BS13" s="7"/>
      <c r="BT13" s="11"/>
      <c r="BU13" s="11"/>
      <c r="BV13" s="11"/>
      <c r="BW13" s="11"/>
      <c r="BX13" s="11"/>
      <c r="BY13" s="7"/>
      <c r="BZ13" s="7"/>
      <c r="CA13" s="11"/>
      <c r="CB13" s="11"/>
      <c r="CC13" s="18"/>
      <c r="CD13" s="18"/>
      <c r="CE13" s="18"/>
      <c r="CF13" s="7"/>
      <c r="CG13" s="7"/>
      <c r="CH13" s="18">
        <v>2.2000000000000002</v>
      </c>
      <c r="CI13" s="11"/>
      <c r="CJ13" s="11"/>
      <c r="CK13" s="11"/>
      <c r="CL13" s="11"/>
      <c r="CM13" s="7"/>
      <c r="CN13" s="7"/>
      <c r="CO13" s="11"/>
      <c r="CP13" s="11"/>
      <c r="CQ13" s="11"/>
      <c r="CR13" s="18"/>
      <c r="CS13" s="18"/>
      <c r="CT13" s="7"/>
      <c r="CU13" s="7"/>
      <c r="CV13" s="18"/>
      <c r="CW13" s="18">
        <v>1.3</v>
      </c>
      <c r="CX13" s="11"/>
      <c r="CY13" s="11"/>
      <c r="CZ13" s="11"/>
      <c r="DA13" s="7"/>
      <c r="DB13" s="7"/>
      <c r="DC13" s="17"/>
      <c r="DD13" s="11"/>
      <c r="DE13" s="11"/>
      <c r="DF13" s="11"/>
      <c r="DG13" s="11"/>
      <c r="DH13" s="9"/>
      <c r="DI13" s="15"/>
      <c r="DJ13" s="18"/>
      <c r="DK13" s="18"/>
      <c r="DL13" s="18"/>
      <c r="DM13" s="18">
        <v>2.2999999999999998</v>
      </c>
      <c r="DN13" s="17"/>
      <c r="DO13" s="7"/>
      <c r="DP13" s="7"/>
      <c r="DQ13" s="11"/>
      <c r="DR13" s="11"/>
      <c r="DS13" s="11"/>
      <c r="DT13" s="11"/>
      <c r="DU13" s="11"/>
      <c r="DV13" s="7"/>
      <c r="DW13" s="7"/>
      <c r="DX13" s="11"/>
      <c r="DY13" s="18"/>
      <c r="DZ13" s="18"/>
      <c r="EA13" s="18"/>
      <c r="EB13" s="18">
        <v>1.4</v>
      </c>
      <c r="EC13" s="7"/>
      <c r="ED13" s="7"/>
      <c r="EE13" s="11"/>
      <c r="EF13" s="11"/>
      <c r="EG13" s="11"/>
      <c r="EH13" s="11"/>
      <c r="EI13" s="11"/>
      <c r="EJ13" s="7"/>
      <c r="EK13" s="7"/>
      <c r="EL13" s="11"/>
      <c r="EM13" s="81"/>
      <c r="EN13" s="111"/>
      <c r="EO13" s="18"/>
      <c r="EP13" s="18">
        <v>2.4</v>
      </c>
      <c r="EQ13" s="7"/>
      <c r="ER13" s="7"/>
      <c r="ES13" s="11"/>
      <c r="ET13" s="11"/>
      <c r="EU13" s="11"/>
      <c r="EV13" s="11"/>
      <c r="EW13" s="11"/>
      <c r="EX13" s="7"/>
      <c r="EY13" s="7"/>
      <c r="EZ13" s="11"/>
      <c r="FA13" s="11"/>
      <c r="FB13" s="18"/>
      <c r="FC13" s="18"/>
      <c r="FD13" s="18"/>
      <c r="FE13" s="7"/>
      <c r="FF13" s="7"/>
      <c r="FG13" s="18">
        <v>1.5</v>
      </c>
      <c r="FH13" s="11"/>
      <c r="FI13" s="11"/>
      <c r="FJ13" s="11"/>
      <c r="FK13" s="11"/>
      <c r="FL13" s="7"/>
      <c r="FM13" s="7"/>
      <c r="FN13" s="11"/>
      <c r="FO13" s="13"/>
      <c r="FP13" s="111"/>
      <c r="FQ13" s="18"/>
      <c r="FR13" s="18"/>
      <c r="FS13" s="7"/>
      <c r="FT13" s="7"/>
      <c r="FU13" s="18">
        <v>2.5</v>
      </c>
      <c r="FV13" s="11"/>
      <c r="FW13" s="11"/>
      <c r="FX13" s="11"/>
      <c r="FY13" s="11"/>
      <c r="FZ13" s="7"/>
      <c r="GA13" s="7"/>
      <c r="GB13" s="11"/>
      <c r="GC13" s="11"/>
      <c r="GD13" s="18"/>
      <c r="GE13" s="18"/>
      <c r="GF13" s="18"/>
      <c r="GG13" s="7"/>
      <c r="GH13" s="7"/>
      <c r="GI13" s="18">
        <v>1.6</v>
      </c>
      <c r="GJ13" s="11"/>
      <c r="GK13" s="11"/>
      <c r="GL13" s="11"/>
      <c r="GM13" s="11"/>
      <c r="GN13" s="7"/>
      <c r="GO13" s="7"/>
      <c r="GP13" s="11"/>
      <c r="GQ13" s="11"/>
      <c r="GR13" s="11"/>
      <c r="GS13" s="11"/>
      <c r="GT13" s="81"/>
      <c r="GU13" s="15"/>
      <c r="GV13" s="7"/>
      <c r="GW13" s="18"/>
      <c r="GX13" s="18"/>
      <c r="GY13" s="18">
        <v>2.6</v>
      </c>
      <c r="GZ13" s="11"/>
      <c r="HA13" s="11"/>
      <c r="HB13" s="7"/>
      <c r="HC13" s="7"/>
      <c r="HD13" s="11"/>
      <c r="HE13" s="11"/>
      <c r="HF13" s="11"/>
      <c r="HG13" s="11"/>
      <c r="HH13" s="11"/>
      <c r="HI13" s="7"/>
      <c r="HJ13" s="7"/>
      <c r="HK13" s="11"/>
      <c r="HL13" s="11"/>
      <c r="HM13" s="11"/>
      <c r="HN13" s="11"/>
      <c r="HO13" s="11"/>
      <c r="HP13" s="7"/>
      <c r="HQ13" s="7"/>
      <c r="HR13" s="11"/>
      <c r="HS13" s="11"/>
      <c r="HT13" s="11"/>
      <c r="HU13" s="11"/>
      <c r="HV13" s="11"/>
      <c r="HW13" s="7"/>
      <c r="HX13" s="9"/>
      <c r="HY13" s="12"/>
      <c r="HZ13" s="11"/>
      <c r="IA13" s="11"/>
      <c r="IB13" s="11"/>
      <c r="IC13" s="11"/>
      <c r="ID13" s="7"/>
      <c r="IE13" s="7"/>
      <c r="IF13" s="11"/>
      <c r="IG13" s="11"/>
      <c r="IH13" s="11"/>
      <c r="II13" s="11"/>
      <c r="IJ13" s="11"/>
      <c r="IK13" s="7"/>
      <c r="IL13" s="7"/>
      <c r="IM13" s="11"/>
      <c r="IN13" s="11"/>
      <c r="IO13" s="11"/>
      <c r="IP13" s="11"/>
      <c r="IQ13" s="11"/>
      <c r="IR13" s="7"/>
      <c r="IS13" s="7"/>
      <c r="IT13" s="11"/>
      <c r="IU13" s="11"/>
      <c r="IV13" s="11"/>
      <c r="IW13" s="11"/>
      <c r="IX13" s="11"/>
      <c r="IY13" s="7"/>
      <c r="IZ13" s="7"/>
      <c r="JA13" s="11"/>
      <c r="JB13" s="11"/>
      <c r="JC13" s="13"/>
      <c r="JD13" s="12"/>
      <c r="JE13" s="11"/>
      <c r="JF13" s="7"/>
      <c r="JG13" s="7"/>
      <c r="JH13" s="11"/>
      <c r="JI13" s="11"/>
      <c r="JJ13" s="11"/>
      <c r="JK13" s="11"/>
      <c r="JL13" s="11"/>
      <c r="JM13" s="7"/>
      <c r="JN13" s="7"/>
      <c r="JO13" s="11"/>
      <c r="JP13" s="11"/>
      <c r="JQ13" s="11"/>
      <c r="JR13" s="11"/>
      <c r="JS13" s="11"/>
      <c r="JT13" s="7"/>
      <c r="JU13" s="7"/>
      <c r="JV13" s="11"/>
      <c r="JW13" s="11"/>
      <c r="JX13" s="11"/>
      <c r="JY13" s="11"/>
      <c r="JZ13" s="11"/>
      <c r="KA13" s="7"/>
      <c r="KB13" s="7"/>
      <c r="KC13" s="11"/>
      <c r="KD13" s="11"/>
      <c r="KE13" s="11"/>
      <c r="KF13" s="11"/>
      <c r="KG13" s="13"/>
      <c r="KH13" s="15"/>
      <c r="KI13" s="7"/>
      <c r="KJ13" s="11"/>
      <c r="KK13" s="11"/>
      <c r="KL13" s="11"/>
      <c r="KM13" s="11"/>
      <c r="KN13" s="11"/>
      <c r="KO13" s="7"/>
      <c r="KP13" s="7"/>
      <c r="KQ13" s="11"/>
      <c r="KR13" s="11"/>
      <c r="KS13" s="11"/>
      <c r="KT13" s="11"/>
      <c r="KU13" s="11"/>
      <c r="KV13" s="7"/>
      <c r="KW13" s="7"/>
      <c r="KX13" s="11"/>
      <c r="KY13" s="11"/>
      <c r="KZ13" s="11"/>
      <c r="LA13" s="11"/>
      <c r="LB13" s="11"/>
      <c r="LC13" s="7"/>
      <c r="LD13" s="7"/>
      <c r="LE13" s="11"/>
      <c r="LF13" s="11"/>
      <c r="LG13" s="11"/>
      <c r="LH13" s="11"/>
      <c r="LI13" s="11"/>
      <c r="LJ13" s="7"/>
      <c r="LK13" s="7"/>
      <c r="LL13" s="13"/>
      <c r="LM13" s="12"/>
      <c r="LN13" s="11"/>
      <c r="LO13" s="11"/>
      <c r="LP13" s="11"/>
      <c r="LQ13" s="7"/>
      <c r="LR13" s="7"/>
      <c r="LS13" s="11"/>
      <c r="LT13" s="11"/>
      <c r="LU13" s="11"/>
      <c r="LV13" s="11"/>
      <c r="LW13" s="11"/>
      <c r="LX13" s="7"/>
      <c r="LY13" s="7"/>
      <c r="LZ13" s="11"/>
      <c r="MA13" s="11"/>
      <c r="MB13" s="11"/>
      <c r="MC13" s="11"/>
      <c r="MD13" s="11"/>
      <c r="ME13" s="7"/>
      <c r="MF13" s="7"/>
      <c r="MG13" s="11"/>
      <c r="MH13" s="11"/>
      <c r="MI13" s="11"/>
      <c r="MJ13" s="11"/>
      <c r="MK13" s="11"/>
      <c r="ML13" s="7"/>
      <c r="MM13" s="7"/>
      <c r="MN13" s="11"/>
      <c r="MO13" s="11"/>
      <c r="MP13" s="11"/>
      <c r="MQ13" s="13"/>
    </row>
    <row r="14" spans="1:355" s="3" customFormat="1" ht="12.95" customHeight="1">
      <c r="A14" s="1"/>
      <c r="B14" s="216"/>
      <c r="C14" s="216"/>
      <c r="D14" s="216"/>
      <c r="E14" s="216"/>
      <c r="F14" s="269"/>
      <c r="G14" s="272"/>
      <c r="H14" s="266"/>
      <c r="I14" s="80"/>
      <c r="J14" s="80"/>
      <c r="K14" s="80"/>
      <c r="L14" s="80"/>
      <c r="M14" s="77"/>
      <c r="N14" s="77"/>
      <c r="O14" s="77"/>
      <c r="P14" s="77"/>
      <c r="Q14" s="77"/>
      <c r="R14" s="77"/>
      <c r="S14" s="80"/>
      <c r="T14" s="74" t="s">
        <v>26</v>
      </c>
      <c r="U14" s="15"/>
      <c r="V14" s="7"/>
      <c r="W14" s="11"/>
      <c r="X14" s="11"/>
      <c r="Y14" s="11"/>
      <c r="Z14" s="11"/>
      <c r="AA14" s="11"/>
      <c r="AB14" s="7"/>
      <c r="AC14" s="7"/>
      <c r="AD14" s="11"/>
      <c r="AE14" s="11"/>
      <c r="AF14" s="11"/>
      <c r="AG14" s="11"/>
      <c r="AH14" s="11"/>
      <c r="AI14" s="7"/>
      <c r="AJ14" s="7"/>
      <c r="AK14" s="11"/>
      <c r="AL14" s="11"/>
      <c r="AM14" s="11"/>
      <c r="AN14" s="11"/>
      <c r="AO14" s="11"/>
      <c r="AP14" s="7"/>
      <c r="AQ14" s="7"/>
      <c r="AR14" s="11"/>
      <c r="AS14" s="11"/>
      <c r="AT14" s="11"/>
      <c r="AU14" s="11"/>
      <c r="AV14" s="11"/>
      <c r="AW14" s="7"/>
      <c r="AX14" s="7"/>
      <c r="AY14" s="13"/>
      <c r="AZ14" s="16"/>
      <c r="BA14" s="11"/>
      <c r="BB14" s="11"/>
      <c r="BC14" s="11"/>
      <c r="BD14" s="7"/>
      <c r="BE14" s="7"/>
      <c r="BF14" s="31"/>
      <c r="BG14" s="31"/>
      <c r="BH14" s="31"/>
      <c r="BI14" s="31"/>
      <c r="BJ14" s="31"/>
      <c r="BK14" s="7"/>
      <c r="BL14" s="7"/>
      <c r="BM14" s="31"/>
      <c r="BN14" s="11"/>
      <c r="BO14" s="11"/>
      <c r="BP14" s="11"/>
      <c r="BQ14" s="11"/>
      <c r="BR14" s="7"/>
      <c r="BS14" s="7"/>
      <c r="BT14" s="31"/>
      <c r="BU14" s="31"/>
      <c r="BV14" s="31"/>
      <c r="BW14" s="31"/>
      <c r="BX14" s="31"/>
      <c r="BY14" s="7"/>
      <c r="BZ14" s="7"/>
      <c r="CA14" s="31"/>
      <c r="CB14" s="31"/>
      <c r="CC14" s="13"/>
      <c r="CD14" s="12"/>
      <c r="CE14" s="11"/>
      <c r="CF14" s="7"/>
      <c r="CG14" s="7"/>
      <c r="CH14" s="11"/>
      <c r="CI14" s="31"/>
      <c r="CJ14" s="31"/>
      <c r="CK14" s="31"/>
      <c r="CL14" s="31"/>
      <c r="CM14" s="7"/>
      <c r="CN14" s="7"/>
      <c r="CO14" s="31"/>
      <c r="CP14" s="31"/>
      <c r="CQ14" s="31"/>
      <c r="CR14" s="11"/>
      <c r="CS14" s="11"/>
      <c r="CT14" s="7"/>
      <c r="CU14" s="7"/>
      <c r="CV14" s="11"/>
      <c r="CW14" s="11"/>
      <c r="CX14" s="11"/>
      <c r="CY14" s="11"/>
      <c r="CZ14" s="11"/>
      <c r="DA14" s="7"/>
      <c r="DB14" s="7"/>
      <c r="DC14" s="17"/>
      <c r="DD14" s="31"/>
      <c r="DE14" s="31"/>
      <c r="DF14" s="31"/>
      <c r="DG14" s="31"/>
      <c r="DH14" s="9"/>
      <c r="DI14" s="15"/>
      <c r="DJ14" s="11"/>
      <c r="DK14" s="11"/>
      <c r="DL14" s="11"/>
      <c r="DM14" s="11"/>
      <c r="DN14" s="17"/>
      <c r="DO14" s="7"/>
      <c r="DP14" s="7"/>
      <c r="DQ14" s="31"/>
      <c r="DR14" s="31"/>
      <c r="DS14" s="31"/>
      <c r="DT14" s="31"/>
      <c r="DU14" s="31"/>
      <c r="DV14" s="7"/>
      <c r="DW14" s="7"/>
      <c r="DX14" s="31"/>
      <c r="DY14" s="11"/>
      <c r="DZ14" s="11"/>
      <c r="EA14" s="11"/>
      <c r="EB14" s="11"/>
      <c r="EC14" s="7"/>
      <c r="ED14" s="7"/>
      <c r="EE14" s="31"/>
      <c r="EF14" s="31"/>
      <c r="EG14" s="31"/>
      <c r="EH14" s="31"/>
      <c r="EI14" s="31"/>
      <c r="EJ14" s="7"/>
      <c r="EK14" s="7"/>
      <c r="EL14" s="31"/>
      <c r="EM14" s="13"/>
      <c r="EN14" s="12"/>
      <c r="EO14" s="11"/>
      <c r="EP14" s="11"/>
      <c r="EQ14" s="7"/>
      <c r="ER14" s="7"/>
      <c r="ES14" s="11"/>
      <c r="ET14" s="11"/>
      <c r="EU14" s="11"/>
      <c r="EV14" s="31"/>
      <c r="EW14" s="31"/>
      <c r="EX14" s="7"/>
      <c r="EY14" s="7"/>
      <c r="EZ14" s="31"/>
      <c r="FA14" s="31"/>
      <c r="FB14" s="11"/>
      <c r="FC14" s="11"/>
      <c r="FD14" s="11"/>
      <c r="FE14" s="7"/>
      <c r="FF14" s="7"/>
      <c r="FG14" s="11"/>
      <c r="FH14" s="11"/>
      <c r="FI14" s="31"/>
      <c r="FJ14" s="31"/>
      <c r="FK14" s="31"/>
      <c r="FL14" s="7"/>
      <c r="FM14" s="7"/>
      <c r="FN14" s="31"/>
      <c r="FO14" s="160"/>
      <c r="FP14" s="12"/>
      <c r="FQ14" s="11"/>
      <c r="FR14" s="11"/>
      <c r="FS14" s="7"/>
      <c r="FT14" s="7"/>
      <c r="FU14" s="11"/>
      <c r="FV14" s="11"/>
      <c r="FW14" s="11"/>
      <c r="FX14" s="31"/>
      <c r="FY14" s="31"/>
      <c r="FZ14" s="7"/>
      <c r="GA14" s="7"/>
      <c r="GB14" s="31"/>
      <c r="GC14" s="31"/>
      <c r="GD14" s="11"/>
      <c r="GE14" s="11"/>
      <c r="GF14" s="11"/>
      <c r="GG14" s="7"/>
      <c r="GH14" s="7"/>
      <c r="GI14" s="11"/>
      <c r="GJ14" s="11"/>
      <c r="GK14" s="11"/>
      <c r="GL14" s="11"/>
      <c r="GM14" s="11"/>
      <c r="GN14" s="7"/>
      <c r="GO14" s="7"/>
      <c r="GP14" s="31"/>
      <c r="GQ14" s="31"/>
      <c r="GR14" s="31"/>
      <c r="GS14" s="31"/>
      <c r="GT14" s="13"/>
      <c r="GU14" s="15"/>
      <c r="GV14" s="7"/>
      <c r="GW14" s="11"/>
      <c r="GX14" s="11"/>
      <c r="GY14" s="11"/>
      <c r="GZ14" s="11"/>
      <c r="HA14" s="11"/>
      <c r="HB14" s="7"/>
      <c r="HC14" s="7"/>
      <c r="HD14" s="11"/>
      <c r="HE14" s="11"/>
      <c r="HF14" s="11"/>
      <c r="HG14" s="11"/>
      <c r="HH14" s="11"/>
      <c r="HI14" s="7"/>
      <c r="HJ14" s="7"/>
      <c r="HK14" s="11"/>
      <c r="HL14" s="11"/>
      <c r="HM14" s="11"/>
      <c r="HN14" s="11"/>
      <c r="HO14" s="11"/>
      <c r="HP14" s="7"/>
      <c r="HQ14" s="7"/>
      <c r="HR14" s="11"/>
      <c r="HS14" s="11"/>
      <c r="HT14" s="11"/>
      <c r="HU14" s="11"/>
      <c r="HV14" s="11"/>
      <c r="HW14" s="7"/>
      <c r="HX14" s="9"/>
      <c r="HY14" s="12"/>
      <c r="HZ14" s="11"/>
      <c r="IA14" s="11"/>
      <c r="IB14" s="11"/>
      <c r="IC14" s="11"/>
      <c r="ID14" s="7"/>
      <c r="IE14" s="7"/>
      <c r="IF14" s="11"/>
      <c r="IG14" s="11"/>
      <c r="IH14" s="11"/>
      <c r="II14" s="11"/>
      <c r="IJ14" s="11"/>
      <c r="IK14" s="7"/>
      <c r="IL14" s="7"/>
      <c r="IM14" s="11"/>
      <c r="IN14" s="11"/>
      <c r="IO14" s="11"/>
      <c r="IP14" s="11"/>
      <c r="IQ14" s="11"/>
      <c r="IR14" s="7"/>
      <c r="IS14" s="7"/>
      <c r="IT14" s="11"/>
      <c r="IU14" s="11"/>
      <c r="IV14" s="11"/>
      <c r="IW14" s="11"/>
      <c r="IX14" s="11"/>
      <c r="IY14" s="7"/>
      <c r="IZ14" s="7"/>
      <c r="JA14" s="11"/>
      <c r="JB14" s="11"/>
      <c r="JC14" s="13"/>
      <c r="JD14" s="12"/>
      <c r="JE14" s="11"/>
      <c r="JF14" s="7"/>
      <c r="JG14" s="7"/>
      <c r="JH14" s="11"/>
      <c r="JI14" s="11"/>
      <c r="JJ14" s="11"/>
      <c r="JK14" s="11"/>
      <c r="JL14" s="11"/>
      <c r="JM14" s="7"/>
      <c r="JN14" s="7"/>
      <c r="JO14" s="11"/>
      <c r="JP14" s="11"/>
      <c r="JQ14" s="11"/>
      <c r="JR14" s="11"/>
      <c r="JS14" s="11"/>
      <c r="JT14" s="7"/>
      <c r="JU14" s="7"/>
      <c r="JV14" s="11"/>
      <c r="JW14" s="11"/>
      <c r="JX14" s="11"/>
      <c r="JY14" s="11"/>
      <c r="JZ14" s="11"/>
      <c r="KA14" s="7"/>
      <c r="KB14" s="7"/>
      <c r="KC14" s="11"/>
      <c r="KD14" s="11"/>
      <c r="KE14" s="11"/>
      <c r="KF14" s="11"/>
      <c r="KG14" s="13"/>
      <c r="KH14" s="15"/>
      <c r="KI14" s="7"/>
      <c r="KJ14" s="11"/>
      <c r="KK14" s="11"/>
      <c r="KL14" s="11"/>
      <c r="KM14" s="11"/>
      <c r="KN14" s="11"/>
      <c r="KO14" s="7"/>
      <c r="KP14" s="7"/>
      <c r="KQ14" s="11"/>
      <c r="KR14" s="11"/>
      <c r="KS14" s="11"/>
      <c r="KT14" s="11"/>
      <c r="KU14" s="11"/>
      <c r="KV14" s="7"/>
      <c r="KW14" s="7"/>
      <c r="KX14" s="11"/>
      <c r="KY14" s="11"/>
      <c r="KZ14" s="11"/>
      <c r="LA14" s="11"/>
      <c r="LB14" s="11"/>
      <c r="LC14" s="7"/>
      <c r="LD14" s="7"/>
      <c r="LE14" s="11"/>
      <c r="LF14" s="11"/>
      <c r="LG14" s="11"/>
      <c r="LH14" s="11"/>
      <c r="LI14" s="11"/>
      <c r="LJ14" s="7"/>
      <c r="LK14" s="7"/>
      <c r="LL14" s="13"/>
      <c r="LM14" s="12"/>
      <c r="LN14" s="11"/>
      <c r="LO14" s="11"/>
      <c r="LP14" s="11"/>
      <c r="LQ14" s="7"/>
      <c r="LR14" s="7"/>
      <c r="LS14" s="11"/>
      <c r="LT14" s="11"/>
      <c r="LU14" s="11"/>
      <c r="LV14" s="11"/>
      <c r="LW14" s="11"/>
      <c r="LX14" s="7"/>
      <c r="LY14" s="7"/>
      <c r="LZ14" s="11"/>
      <c r="MA14" s="11"/>
      <c r="MB14" s="11"/>
      <c r="MC14" s="11"/>
      <c r="MD14" s="11"/>
      <c r="ME14" s="7"/>
      <c r="MF14" s="7"/>
      <c r="MG14" s="11"/>
      <c r="MH14" s="11"/>
      <c r="MI14" s="11"/>
      <c r="MJ14" s="11"/>
      <c r="MK14" s="11"/>
      <c r="ML14" s="7"/>
      <c r="MM14" s="7"/>
      <c r="MN14" s="11"/>
      <c r="MO14" s="11"/>
      <c r="MP14" s="11"/>
      <c r="MQ14" s="13"/>
    </row>
    <row r="15" spans="1:355" ht="19.5" customHeight="1">
      <c r="B15" s="251"/>
      <c r="C15" s="252"/>
      <c r="D15" s="253"/>
      <c r="E15" s="260" t="s">
        <v>29</v>
      </c>
      <c r="F15" s="211">
        <f>SUM(F5:H14)</f>
        <v>1025</v>
      </c>
      <c r="G15" s="212"/>
      <c r="H15" s="262">
        <f>SUM(H5:H14)</f>
        <v>0</v>
      </c>
      <c r="I15" s="246">
        <f>SUM(I5:I14)</f>
        <v>250880</v>
      </c>
      <c r="J15" s="246">
        <f>SUM(J5:J14)</f>
        <v>245574</v>
      </c>
      <c r="K15" s="246">
        <f>SUM(K5:K14)</f>
        <v>459021</v>
      </c>
      <c r="L15" s="246">
        <f>SUM(L5:L14)</f>
        <v>410568</v>
      </c>
      <c r="M15" s="246">
        <f t="shared" ref="M15:S15" si="0">SUM(M5:M14)</f>
        <v>477015</v>
      </c>
      <c r="N15" s="246">
        <f t="shared" si="0"/>
        <v>543462</v>
      </c>
      <c r="O15" s="246">
        <f t="shared" si="0"/>
        <v>378335</v>
      </c>
      <c r="P15" s="246">
        <f t="shared" si="0"/>
        <v>353417.375</v>
      </c>
      <c r="Q15" s="246">
        <f t="shared" si="0"/>
        <v>296399.75</v>
      </c>
      <c r="R15" s="246">
        <f t="shared" si="0"/>
        <v>215952.75</v>
      </c>
      <c r="S15" s="246">
        <f t="shared" si="0"/>
        <v>107976.375</v>
      </c>
      <c r="T15" s="248">
        <f>SUM(I15:S16)</f>
        <v>3738601.25</v>
      </c>
      <c r="U15" s="282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  <c r="IN15" s="283"/>
      <c r="IO15" s="283"/>
      <c r="IP15" s="283"/>
      <c r="IQ15" s="283"/>
      <c r="IR15" s="283"/>
      <c r="IS15" s="283"/>
      <c r="IT15" s="283"/>
      <c r="IU15" s="283"/>
      <c r="IV15" s="283"/>
      <c r="IW15" s="283"/>
      <c r="IX15" s="283"/>
      <c r="IY15" s="283"/>
      <c r="IZ15" s="283"/>
      <c r="JA15" s="283"/>
      <c r="JB15" s="283"/>
      <c r="JC15" s="283"/>
      <c r="JD15" s="283"/>
      <c r="JE15" s="283"/>
      <c r="JF15" s="283"/>
      <c r="JG15" s="283"/>
      <c r="JH15" s="283"/>
      <c r="JI15" s="283"/>
      <c r="JJ15" s="283"/>
      <c r="JK15" s="283"/>
      <c r="JL15" s="283"/>
      <c r="JM15" s="283"/>
      <c r="JN15" s="283"/>
      <c r="JO15" s="283"/>
      <c r="JP15" s="283"/>
      <c r="JQ15" s="283"/>
      <c r="JR15" s="283"/>
      <c r="JS15" s="283"/>
      <c r="JT15" s="283"/>
      <c r="JU15" s="283"/>
      <c r="JV15" s="283"/>
      <c r="JW15" s="283"/>
      <c r="JX15" s="283"/>
      <c r="JY15" s="283"/>
      <c r="JZ15" s="283"/>
      <c r="KA15" s="283"/>
      <c r="KB15" s="283"/>
      <c r="KC15" s="283"/>
      <c r="KD15" s="283"/>
      <c r="KE15" s="283"/>
      <c r="KF15" s="283"/>
      <c r="KG15" s="283"/>
      <c r="KH15" s="283"/>
      <c r="KI15" s="283"/>
      <c r="KJ15" s="283"/>
      <c r="KK15" s="283"/>
      <c r="KL15" s="283"/>
      <c r="KM15" s="283"/>
      <c r="KN15" s="283"/>
      <c r="KO15" s="283"/>
      <c r="KP15" s="283"/>
      <c r="KQ15" s="283"/>
      <c r="KR15" s="283"/>
      <c r="KS15" s="283"/>
      <c r="KT15" s="283"/>
      <c r="KU15" s="283"/>
      <c r="KV15" s="283"/>
      <c r="KW15" s="283"/>
      <c r="KX15" s="283"/>
      <c r="KY15" s="283"/>
      <c r="KZ15" s="283"/>
      <c r="LA15" s="283"/>
      <c r="LB15" s="283"/>
      <c r="LC15" s="283"/>
      <c r="LD15" s="283"/>
      <c r="LE15" s="283"/>
      <c r="LF15" s="283"/>
      <c r="LG15" s="283"/>
      <c r="LH15" s="283"/>
      <c r="LI15" s="283"/>
      <c r="LJ15" s="283"/>
      <c r="LK15" s="283"/>
      <c r="LL15" s="283"/>
      <c r="LM15" s="283"/>
      <c r="LN15" s="283"/>
      <c r="LO15" s="283"/>
      <c r="LP15" s="283"/>
      <c r="LQ15" s="283"/>
      <c r="LR15" s="283"/>
      <c r="LS15" s="283"/>
      <c r="LT15" s="283"/>
      <c r="LU15" s="283"/>
      <c r="LV15" s="283"/>
      <c r="LW15" s="283"/>
      <c r="LX15" s="283"/>
      <c r="LY15" s="283"/>
      <c r="LZ15" s="283"/>
      <c r="MA15" s="283"/>
      <c r="MB15" s="283"/>
      <c r="MC15" s="283"/>
      <c r="MD15" s="283"/>
      <c r="ME15" s="283"/>
      <c r="MF15" s="283"/>
      <c r="MG15" s="283"/>
      <c r="MH15" s="283"/>
      <c r="MI15" s="283"/>
      <c r="MJ15" s="283"/>
      <c r="MK15" s="283"/>
      <c r="ML15" s="283"/>
      <c r="MM15" s="283"/>
      <c r="MN15" s="283"/>
      <c r="MO15" s="283"/>
      <c r="MP15" s="283"/>
      <c r="MQ15" s="283"/>
    </row>
    <row r="16" spans="1:355" ht="16.350000000000001" customHeight="1">
      <c r="B16" s="254"/>
      <c r="C16" s="255"/>
      <c r="D16" s="256"/>
      <c r="E16" s="260"/>
      <c r="F16" s="211"/>
      <c r="G16" s="261"/>
      <c r="H16" s="263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9"/>
      <c r="U16" s="282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  <c r="IN16" s="283"/>
      <c r="IO16" s="283"/>
      <c r="IP16" s="283"/>
      <c r="IQ16" s="283"/>
      <c r="IR16" s="283"/>
      <c r="IS16" s="283"/>
      <c r="IT16" s="283"/>
      <c r="IU16" s="283"/>
      <c r="IV16" s="283"/>
      <c r="IW16" s="283"/>
      <c r="IX16" s="283"/>
      <c r="IY16" s="283"/>
      <c r="IZ16" s="283"/>
      <c r="JA16" s="283"/>
      <c r="JB16" s="283"/>
      <c r="JC16" s="283"/>
      <c r="JD16" s="283"/>
      <c r="JE16" s="283"/>
      <c r="JF16" s="283"/>
      <c r="JG16" s="283"/>
      <c r="JH16" s="283"/>
      <c r="JI16" s="283"/>
      <c r="JJ16" s="283"/>
      <c r="JK16" s="283"/>
      <c r="JL16" s="283"/>
      <c r="JM16" s="283"/>
      <c r="JN16" s="283"/>
      <c r="JO16" s="283"/>
      <c r="JP16" s="283"/>
      <c r="JQ16" s="283"/>
      <c r="JR16" s="283"/>
      <c r="JS16" s="283"/>
      <c r="JT16" s="283"/>
      <c r="JU16" s="283"/>
      <c r="JV16" s="283"/>
      <c r="JW16" s="283"/>
      <c r="JX16" s="283"/>
      <c r="JY16" s="283"/>
      <c r="JZ16" s="283"/>
      <c r="KA16" s="283"/>
      <c r="KB16" s="283"/>
      <c r="KC16" s="283"/>
      <c r="KD16" s="283"/>
      <c r="KE16" s="283"/>
      <c r="KF16" s="283"/>
      <c r="KG16" s="283"/>
      <c r="KH16" s="283"/>
      <c r="KI16" s="283"/>
      <c r="KJ16" s="283"/>
      <c r="KK16" s="283"/>
      <c r="KL16" s="283"/>
      <c r="KM16" s="283"/>
      <c r="KN16" s="283"/>
      <c r="KO16" s="283"/>
      <c r="KP16" s="283"/>
      <c r="KQ16" s="283"/>
      <c r="KR16" s="283"/>
      <c r="KS16" s="283"/>
      <c r="KT16" s="283"/>
      <c r="KU16" s="283"/>
      <c r="KV16" s="283"/>
      <c r="KW16" s="283"/>
      <c r="KX16" s="283"/>
      <c r="KY16" s="283"/>
      <c r="KZ16" s="283"/>
      <c r="LA16" s="283"/>
      <c r="LB16" s="283"/>
      <c r="LC16" s="283"/>
      <c r="LD16" s="283"/>
      <c r="LE16" s="283"/>
      <c r="LF16" s="283"/>
      <c r="LG16" s="283"/>
      <c r="LH16" s="283"/>
      <c r="LI16" s="283"/>
      <c r="LJ16" s="283"/>
      <c r="LK16" s="283"/>
      <c r="LL16" s="283"/>
      <c r="LM16" s="283"/>
      <c r="LN16" s="283"/>
      <c r="LO16" s="283"/>
      <c r="LP16" s="283"/>
      <c r="LQ16" s="283"/>
      <c r="LR16" s="283"/>
      <c r="LS16" s="283"/>
      <c r="LT16" s="283"/>
      <c r="LU16" s="283"/>
      <c r="LV16" s="283"/>
      <c r="LW16" s="283"/>
      <c r="LX16" s="283"/>
      <c r="LY16" s="283"/>
      <c r="LZ16" s="283"/>
      <c r="MA16" s="283"/>
      <c r="MB16" s="283"/>
      <c r="MC16" s="283"/>
      <c r="MD16" s="283"/>
      <c r="ME16" s="283"/>
      <c r="MF16" s="283"/>
      <c r="MG16" s="283"/>
      <c r="MH16" s="283"/>
      <c r="MI16" s="283"/>
      <c r="MJ16" s="283"/>
      <c r="MK16" s="283"/>
      <c r="ML16" s="283"/>
      <c r="MM16" s="283"/>
      <c r="MN16" s="283"/>
      <c r="MO16" s="283"/>
      <c r="MP16" s="283"/>
      <c r="MQ16" s="283"/>
    </row>
    <row r="17" spans="2:143" ht="1.35" customHeight="1">
      <c r="B17" s="257"/>
      <c r="C17" s="258"/>
      <c r="D17" s="259"/>
      <c r="E17" s="260"/>
      <c r="F17" s="211"/>
      <c r="G17" s="213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250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</row>
    <row r="18" spans="2:143" ht="30.6" customHeight="1">
      <c r="F18" s="19"/>
      <c r="I18" s="284" t="s">
        <v>79</v>
      </c>
      <c r="J18" s="285"/>
      <c r="K18" s="286"/>
      <c r="L18" s="287" t="s">
        <v>80</v>
      </c>
      <c r="M18" s="288"/>
      <c r="N18" s="289"/>
      <c r="O18" s="287" t="s">
        <v>81</v>
      </c>
      <c r="P18" s="288"/>
      <c r="Q18" s="289"/>
      <c r="U18" s="273" t="s">
        <v>30</v>
      </c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5"/>
      <c r="CA18" s="276">
        <v>400</v>
      </c>
      <c r="CB18" s="277"/>
      <c r="CC18" s="278"/>
    </row>
    <row r="19" spans="2:143" ht="26.1" customHeight="1">
      <c r="B19" s="190" t="s">
        <v>32</v>
      </c>
      <c r="C19" s="190"/>
      <c r="D19" s="190"/>
      <c r="J19" s="1" cm="1">
        <f t="array" ref="J19:L20">+I15:K16</f>
        <v>250880</v>
      </c>
      <c r="K19" s="1">
        <v>245574</v>
      </c>
      <c r="L19" s="1">
        <v>459021</v>
      </c>
      <c r="U19" s="273" t="s">
        <v>31</v>
      </c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5"/>
      <c r="CA19" s="276">
        <v>400</v>
      </c>
      <c r="CB19" s="277"/>
      <c r="CC19" s="278"/>
    </row>
    <row r="20" spans="2:143" ht="15.6">
      <c r="B20" s="207" t="s">
        <v>34</v>
      </c>
      <c r="C20" s="207"/>
      <c r="D20" s="207"/>
      <c r="E20" s="24"/>
      <c r="J20" s="1">
        <v>0</v>
      </c>
      <c r="K20" s="1">
        <v>0</v>
      </c>
      <c r="L20" s="1">
        <v>0</v>
      </c>
      <c r="U20" s="279" t="s">
        <v>33</v>
      </c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1"/>
      <c r="CA20" s="276">
        <v>300</v>
      </c>
      <c r="CB20" s="277"/>
      <c r="CC20" s="278"/>
    </row>
    <row r="21" spans="2:143">
      <c r="B21" s="207" t="s">
        <v>37</v>
      </c>
      <c r="C21" s="207"/>
      <c r="D21" s="207"/>
      <c r="E21" s="26"/>
      <c r="U21" s="185" t="s">
        <v>35</v>
      </c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240">
        <v>621</v>
      </c>
      <c r="AN21" s="241"/>
      <c r="AO21" s="241"/>
      <c r="AP21" s="241"/>
      <c r="AQ21" s="241"/>
      <c r="AR21" s="242"/>
      <c r="AS21" s="197" t="s">
        <v>36</v>
      </c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</row>
    <row r="22" spans="2:143">
      <c r="B22" s="207" t="s">
        <v>38</v>
      </c>
      <c r="C22" s="207"/>
      <c r="D22" s="207"/>
      <c r="E22" s="28"/>
      <c r="F22" s="1" t="s">
        <v>39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243"/>
      <c r="AN22" s="244"/>
      <c r="AO22" s="244"/>
      <c r="AP22" s="244"/>
      <c r="AQ22" s="244"/>
      <c r="AR22" s="245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</row>
    <row r="23" spans="2:143">
      <c r="B23" s="236" t="s">
        <v>42</v>
      </c>
      <c r="C23" s="237"/>
      <c r="D23" s="238"/>
      <c r="E23" s="21"/>
      <c r="F23" s="1" t="s">
        <v>82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U23" s="184" t="s">
        <v>40</v>
      </c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240">
        <v>112</v>
      </c>
      <c r="AN23" s="241"/>
      <c r="AO23" s="241"/>
      <c r="AP23" s="241"/>
      <c r="AQ23" s="241"/>
      <c r="AR23" s="242"/>
      <c r="AS23" s="184" t="s">
        <v>41</v>
      </c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</row>
    <row r="24" spans="2:143">
      <c r="B24" s="207" t="s">
        <v>44</v>
      </c>
      <c r="C24" s="207"/>
      <c r="D24" s="207"/>
      <c r="E24" s="30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243"/>
      <c r="AN24" s="244"/>
      <c r="AO24" s="244"/>
      <c r="AP24" s="244"/>
      <c r="AQ24" s="244"/>
      <c r="AR24" s="245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</row>
    <row r="25" spans="2:143" ht="16.350000000000001" customHeight="1">
      <c r="B25" s="4"/>
      <c r="C25" s="4"/>
      <c r="D25" s="4"/>
      <c r="E25" s="4"/>
    </row>
    <row r="26" spans="2:143">
      <c r="B26" s="239" t="s">
        <v>45</v>
      </c>
      <c r="C26" s="239"/>
      <c r="D26" s="239"/>
      <c r="E26" s="22"/>
    </row>
    <row r="27" spans="2:143">
      <c r="B27" s="233" t="s">
        <v>46</v>
      </c>
      <c r="C27" s="234"/>
      <c r="D27" s="235"/>
      <c r="E27" s="23"/>
      <c r="T27" s="5"/>
    </row>
    <row r="28" spans="2:143">
      <c r="T28" s="5"/>
    </row>
    <row r="33" spans="20:20">
      <c r="T33" s="10"/>
    </row>
  </sheetData>
  <mergeCells count="86">
    <mergeCell ref="U15:MQ16"/>
    <mergeCell ref="I18:K18"/>
    <mergeCell ref="L18:N18"/>
    <mergeCell ref="O18:Q18"/>
    <mergeCell ref="U18:BZ18"/>
    <mergeCell ref="CA18:CC18"/>
    <mergeCell ref="O15:O16"/>
    <mergeCell ref="I15:I16"/>
    <mergeCell ref="J15:J16"/>
    <mergeCell ref="K15:K16"/>
    <mergeCell ref="L15:L16"/>
    <mergeCell ref="M15:M16"/>
    <mergeCell ref="N15:N16"/>
    <mergeCell ref="P15:P16"/>
    <mergeCell ref="Q15:Q16"/>
    <mergeCell ref="R15:R16"/>
    <mergeCell ref="U19:BZ19"/>
    <mergeCell ref="CA19:CC19"/>
    <mergeCell ref="U20:BZ20"/>
    <mergeCell ref="CA20:CC20"/>
    <mergeCell ref="C2:T2"/>
    <mergeCell ref="G3:G4"/>
    <mergeCell ref="H3:H4"/>
    <mergeCell ref="I3:I4"/>
    <mergeCell ref="J3:J4"/>
    <mergeCell ref="AZ3:CC3"/>
    <mergeCell ref="K3:K4"/>
    <mergeCell ref="L3:L4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Q3:Q4"/>
    <mergeCell ref="R3:R4"/>
    <mergeCell ref="S3:S4"/>
    <mergeCell ref="T3:T4"/>
    <mergeCell ref="U3:AY3"/>
    <mergeCell ref="JD3:KG3"/>
    <mergeCell ref="KH3:LL3"/>
    <mergeCell ref="LM3:MQ3"/>
    <mergeCell ref="B5:B9"/>
    <mergeCell ref="C5:C9"/>
    <mergeCell ref="D5:D9"/>
    <mergeCell ref="E5:E9"/>
    <mergeCell ref="F5:F9"/>
    <mergeCell ref="G5:G9"/>
    <mergeCell ref="H5:H9"/>
    <mergeCell ref="CD3:DH3"/>
    <mergeCell ref="DI3:EM3"/>
    <mergeCell ref="EN3:FO3"/>
    <mergeCell ref="FP3:GT3"/>
    <mergeCell ref="GU3:HX3"/>
    <mergeCell ref="HY3:JC3"/>
    <mergeCell ref="H10:H14"/>
    <mergeCell ref="B10:B14"/>
    <mergeCell ref="C10:C14"/>
    <mergeCell ref="D10:D14"/>
    <mergeCell ref="E10:E14"/>
    <mergeCell ref="F10:F14"/>
    <mergeCell ref="G10:G14"/>
    <mergeCell ref="S15:S16"/>
    <mergeCell ref="T15:T17"/>
    <mergeCell ref="B21:D21"/>
    <mergeCell ref="B22:D22"/>
    <mergeCell ref="B23:D23"/>
    <mergeCell ref="B15:D17"/>
    <mergeCell ref="E15:E17"/>
    <mergeCell ref="F15:F17"/>
    <mergeCell ref="G15:G17"/>
    <mergeCell ref="H15:H16"/>
    <mergeCell ref="U21:AL22"/>
    <mergeCell ref="AM21:AR22"/>
    <mergeCell ref="AS21:CC22"/>
    <mergeCell ref="U23:AL24"/>
    <mergeCell ref="AM23:AR24"/>
    <mergeCell ref="AS23:CC24"/>
    <mergeCell ref="B26:D26"/>
    <mergeCell ref="B27:D27"/>
    <mergeCell ref="B20:D20"/>
    <mergeCell ref="B19:D19"/>
    <mergeCell ref="B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F31A-A56B-4215-AE68-5B197E3817D2}">
  <sheetPr>
    <tabColor rgb="FF92D050"/>
  </sheetPr>
  <dimension ref="A1:O34"/>
  <sheetViews>
    <sheetView tabSelected="1" zoomScale="80" zoomScaleNormal="80" workbookViewId="0">
      <pane ySplit="4" topLeftCell="A5" activePane="bottomLeft" state="frozen"/>
      <selection pane="bottomLeft" activeCell="F30" sqref="F30"/>
    </sheetView>
  </sheetViews>
  <sheetFormatPr defaultRowHeight="14.45"/>
  <cols>
    <col min="1" max="1" width="30.85546875" customWidth="1"/>
    <col min="2" max="2" width="15.140625" customWidth="1"/>
    <col min="3" max="3" width="10.5703125" customWidth="1"/>
    <col min="4" max="4" width="9.7109375" customWidth="1"/>
    <col min="5" max="6" width="9.140625" bestFit="1" customWidth="1"/>
    <col min="7" max="7" width="11" bestFit="1" customWidth="1"/>
    <col min="8" max="8" width="9.140625" bestFit="1" customWidth="1"/>
    <col min="9" max="9" width="10" bestFit="1" customWidth="1"/>
    <col min="10" max="11" width="10.140625" bestFit="1" customWidth="1"/>
    <col min="12" max="13" width="9.140625" bestFit="1" customWidth="1"/>
    <col min="14" max="14" width="10.140625" bestFit="1" customWidth="1"/>
    <col min="15" max="15" width="10.7109375" bestFit="1" customWidth="1"/>
  </cols>
  <sheetData>
    <row r="1" spans="1:15" ht="21">
      <c r="A1" s="172" t="s">
        <v>83</v>
      </c>
    </row>
    <row r="2" spans="1:15">
      <c r="A2" s="171" t="s">
        <v>84</v>
      </c>
    </row>
    <row r="4" spans="1:15">
      <c r="B4" s="132" t="s">
        <v>47</v>
      </c>
      <c r="C4" s="133" t="s">
        <v>48</v>
      </c>
      <c r="D4" s="147">
        <v>44835</v>
      </c>
      <c r="E4" s="145">
        <v>44866</v>
      </c>
      <c r="F4" s="145">
        <v>44896</v>
      </c>
      <c r="G4" s="145">
        <v>44927</v>
      </c>
      <c r="H4" s="145">
        <v>44958</v>
      </c>
      <c r="I4" s="145">
        <v>44986</v>
      </c>
      <c r="J4" s="145">
        <v>45017</v>
      </c>
      <c r="K4" s="145">
        <v>45047</v>
      </c>
      <c r="L4" s="145">
        <v>45078</v>
      </c>
      <c r="M4" s="145">
        <v>45108</v>
      </c>
      <c r="N4" s="145">
        <v>45139</v>
      </c>
      <c r="O4" s="148" t="s">
        <v>85</v>
      </c>
    </row>
    <row r="5" spans="1:15">
      <c r="A5" s="166" t="s">
        <v>50</v>
      </c>
      <c r="B5" s="135">
        <f>485+50</f>
        <v>535</v>
      </c>
      <c r="D5" s="136" t="s">
        <v>86</v>
      </c>
      <c r="E5" s="168">
        <f>$B$5/5</f>
        <v>107</v>
      </c>
      <c r="F5" s="168">
        <f t="shared" ref="F5:I5" si="0">$B$5/5</f>
        <v>107</v>
      </c>
      <c r="G5" s="168">
        <f t="shared" si="0"/>
        <v>107</v>
      </c>
      <c r="H5" s="168">
        <f t="shared" si="0"/>
        <v>107</v>
      </c>
      <c r="I5" s="168">
        <f t="shared" si="0"/>
        <v>107</v>
      </c>
    </row>
    <row r="6" spans="1:15">
      <c r="A6" t="s">
        <v>87</v>
      </c>
      <c r="B6" s="135">
        <f>$B$5</f>
        <v>535</v>
      </c>
      <c r="C6" s="136">
        <v>621</v>
      </c>
      <c r="D6" s="136" t="s">
        <v>86</v>
      </c>
      <c r="E6" s="142">
        <f>E5*$C$6</f>
        <v>66447</v>
      </c>
      <c r="F6" s="142">
        <f t="shared" ref="F6:I6" si="1">F5*$C$6</f>
        <v>66447</v>
      </c>
      <c r="G6" s="142">
        <f t="shared" si="1"/>
        <v>66447</v>
      </c>
      <c r="H6" s="142">
        <f t="shared" si="1"/>
        <v>66447</v>
      </c>
      <c r="I6" s="142">
        <f t="shared" si="1"/>
        <v>66447</v>
      </c>
      <c r="J6" s="149" t="s">
        <v>88</v>
      </c>
      <c r="K6" s="149" t="s">
        <v>88</v>
      </c>
      <c r="L6" s="149" t="s">
        <v>88</v>
      </c>
      <c r="M6" s="149" t="s">
        <v>88</v>
      </c>
      <c r="N6" s="149" t="s">
        <v>88</v>
      </c>
      <c r="O6" s="142">
        <f>SUM(E6:N6)</f>
        <v>332235</v>
      </c>
    </row>
    <row r="7" spans="1:15">
      <c r="A7" t="s">
        <v>89</v>
      </c>
      <c r="B7" s="135">
        <f t="shared" ref="B7:B9" si="2">$B$5</f>
        <v>535</v>
      </c>
      <c r="C7" s="136">
        <f>$C$6</f>
        <v>621</v>
      </c>
      <c r="D7" s="136" t="s">
        <v>86</v>
      </c>
      <c r="E7" s="142">
        <f>E5*C7</f>
        <v>66447</v>
      </c>
      <c r="F7" s="142">
        <f>SUM(E5:F5)*C7</f>
        <v>132894</v>
      </c>
      <c r="G7" s="142">
        <f>SUM(E5:G5)*C7</f>
        <v>199341</v>
      </c>
      <c r="H7" s="142">
        <f>SUM(E5:H5)*C7</f>
        <v>265788</v>
      </c>
      <c r="I7" s="142">
        <f>SUM(E5:I5)*C7</f>
        <v>332235</v>
      </c>
      <c r="J7" s="150">
        <f>SUM(E5:I5)*$C$7</f>
        <v>332235</v>
      </c>
      <c r="K7" s="150">
        <f>SUM(F5:I5)*$C$7</f>
        <v>265788</v>
      </c>
      <c r="L7" s="150">
        <f>SUM(G5:I5)*$C$7</f>
        <v>199341</v>
      </c>
      <c r="M7" s="150">
        <f>SUM(H5:I5)*$C$7</f>
        <v>132894</v>
      </c>
      <c r="N7" s="150">
        <f>SUM(I5)*$C$7</f>
        <v>66447</v>
      </c>
      <c r="O7" s="142">
        <f t="shared" ref="O7:O13" si="3">SUM(E7:N7)</f>
        <v>1993410</v>
      </c>
    </row>
    <row r="8" spans="1:15" ht="14.65" customHeight="1">
      <c r="A8" s="138" t="s">
        <v>90</v>
      </c>
      <c r="B8" s="139">
        <f t="shared" si="2"/>
        <v>535</v>
      </c>
      <c r="C8" s="141">
        <v>400</v>
      </c>
      <c r="D8" s="136" t="s">
        <v>86</v>
      </c>
      <c r="E8" s="151">
        <f>E5*$C$8</f>
        <v>42800</v>
      </c>
      <c r="F8" s="151">
        <f t="shared" ref="F8:I8" si="4">F5*$C$8</f>
        <v>42800</v>
      </c>
      <c r="G8" s="151">
        <f t="shared" si="4"/>
        <v>42800</v>
      </c>
      <c r="H8" s="151">
        <f t="shared" si="4"/>
        <v>42800</v>
      </c>
      <c r="I8" s="151">
        <f t="shared" si="4"/>
        <v>42800</v>
      </c>
      <c r="J8" s="152" t="s">
        <v>88</v>
      </c>
      <c r="K8" s="152" t="s">
        <v>88</v>
      </c>
      <c r="L8" s="151" t="s">
        <v>88</v>
      </c>
      <c r="M8" s="152" t="s">
        <v>88</v>
      </c>
      <c r="N8" s="152" t="s">
        <v>88</v>
      </c>
      <c r="O8" s="142">
        <f t="shared" si="3"/>
        <v>214000</v>
      </c>
    </row>
    <row r="9" spans="1:15">
      <c r="A9" t="s">
        <v>91</v>
      </c>
      <c r="B9" s="135">
        <f t="shared" si="2"/>
        <v>535</v>
      </c>
      <c r="C9" s="137">
        <v>300</v>
      </c>
      <c r="D9" s="136" t="s">
        <v>86</v>
      </c>
      <c r="E9" s="150" t="s">
        <v>88</v>
      </c>
      <c r="F9" s="149" t="s">
        <v>88</v>
      </c>
      <c r="G9" s="142">
        <f>E5*$C$9</f>
        <v>32100</v>
      </c>
      <c r="H9" s="142">
        <f t="shared" ref="H9:K9" si="5">F5*$C$9</f>
        <v>32100</v>
      </c>
      <c r="I9" s="142">
        <f t="shared" si="5"/>
        <v>32100</v>
      </c>
      <c r="J9" s="150">
        <f t="shared" si="5"/>
        <v>32100</v>
      </c>
      <c r="K9" s="150">
        <f t="shared" si="5"/>
        <v>32100</v>
      </c>
      <c r="L9" s="150" t="s">
        <v>88</v>
      </c>
      <c r="M9" s="149" t="s">
        <v>88</v>
      </c>
      <c r="N9" s="149" t="s">
        <v>88</v>
      </c>
      <c r="O9" s="142">
        <f t="shared" si="3"/>
        <v>160500</v>
      </c>
    </row>
    <row r="10" spans="1:15">
      <c r="A10" t="s">
        <v>92</v>
      </c>
      <c r="B10" s="135">
        <v>150</v>
      </c>
      <c r="C10" s="137">
        <v>500</v>
      </c>
      <c r="D10" s="136"/>
      <c r="E10" s="142">
        <f>C10*(B10/5)</f>
        <v>15000</v>
      </c>
      <c r="F10" s="142">
        <f>$C$10*($B$10/5)</f>
        <v>15000</v>
      </c>
      <c r="G10" s="142">
        <f t="shared" ref="G10:I10" si="6">$C$10*($B$10/5)</f>
        <v>15000</v>
      </c>
      <c r="H10" s="142">
        <f t="shared" si="6"/>
        <v>15000</v>
      </c>
      <c r="I10" s="142">
        <f t="shared" si="6"/>
        <v>15000</v>
      </c>
      <c r="J10" s="150" t="s">
        <v>88</v>
      </c>
      <c r="K10" s="150" t="s">
        <v>88</v>
      </c>
      <c r="L10" s="150" t="s">
        <v>88</v>
      </c>
      <c r="M10" s="149" t="s">
        <v>88</v>
      </c>
      <c r="N10" s="149" t="s">
        <v>88</v>
      </c>
      <c r="O10" s="142">
        <f t="shared" si="3"/>
        <v>75000</v>
      </c>
    </row>
    <row r="11" spans="1:15">
      <c r="A11" t="s">
        <v>93</v>
      </c>
      <c r="B11" s="153">
        <f>B5*25%</f>
        <v>133.75</v>
      </c>
      <c r="C11" s="137">
        <v>621</v>
      </c>
      <c r="D11" s="137"/>
      <c r="J11" s="149"/>
      <c r="K11" s="150">
        <f>(B11/2)*C11</f>
        <v>41529.375</v>
      </c>
      <c r="L11" s="150">
        <f>B11*C11</f>
        <v>83058.75</v>
      </c>
      <c r="M11" s="150">
        <f>B11*C11</f>
        <v>83058.75</v>
      </c>
      <c r="N11" s="150">
        <f>B11/2*C11</f>
        <v>41529.375</v>
      </c>
      <c r="O11" s="142">
        <f t="shared" si="3"/>
        <v>249176.25</v>
      </c>
    </row>
    <row r="12" spans="1:15">
      <c r="B12" s="135"/>
      <c r="O12" s="142">
        <f t="shared" si="3"/>
        <v>0</v>
      </c>
    </row>
    <row r="13" spans="1:15" s="163" customFormat="1">
      <c r="A13" s="167" t="s">
        <v>55</v>
      </c>
      <c r="B13" s="162">
        <f>500-10</f>
        <v>490</v>
      </c>
      <c r="D13" s="164"/>
      <c r="O13" s="165">
        <f t="shared" si="3"/>
        <v>0</v>
      </c>
    </row>
    <row r="14" spans="1:15">
      <c r="A14" t="s">
        <v>94</v>
      </c>
      <c r="B14" s="135">
        <f>$B$13</f>
        <v>490</v>
      </c>
      <c r="C14" s="137">
        <v>112</v>
      </c>
      <c r="D14" s="142">
        <f>$B$14*$C$14</f>
        <v>54880</v>
      </c>
      <c r="E14" s="142">
        <f t="shared" ref="E14:I14" si="7">$B$14*$C$14</f>
        <v>54880</v>
      </c>
      <c r="F14" s="142">
        <f t="shared" si="7"/>
        <v>54880</v>
      </c>
      <c r="G14" s="142">
        <f t="shared" si="7"/>
        <v>54880</v>
      </c>
      <c r="H14" s="142">
        <f t="shared" si="7"/>
        <v>54880</v>
      </c>
      <c r="I14" s="142">
        <f t="shared" si="7"/>
        <v>54880</v>
      </c>
      <c r="O14" s="142">
        <f>SUM(D14:N14)</f>
        <v>329280</v>
      </c>
    </row>
    <row r="15" spans="1:15" s="91" customFormat="1">
      <c r="A15" s="138" t="s">
        <v>95</v>
      </c>
      <c r="B15" s="139">
        <f t="shared" ref="B15:B16" si="8">$B$13</f>
        <v>490</v>
      </c>
      <c r="C15" s="140">
        <v>400</v>
      </c>
      <c r="D15" s="143">
        <f>B15*C15</f>
        <v>196000</v>
      </c>
      <c r="O15" s="143">
        <f t="shared" ref="O15:O17" si="9">SUM(D15:N15)</f>
        <v>196000</v>
      </c>
    </row>
    <row r="16" spans="1:15">
      <c r="A16" t="s">
        <v>91</v>
      </c>
      <c r="B16" s="135">
        <f t="shared" si="8"/>
        <v>490</v>
      </c>
      <c r="C16" s="137">
        <v>300</v>
      </c>
      <c r="D16" s="136"/>
      <c r="F16" s="142">
        <f>B16*C16</f>
        <v>147000</v>
      </c>
      <c r="O16" s="142">
        <f t="shared" si="9"/>
        <v>147000</v>
      </c>
    </row>
    <row r="17" spans="1:15">
      <c r="A17" t="s">
        <v>96</v>
      </c>
      <c r="B17" s="153">
        <f>500*25%</f>
        <v>125</v>
      </c>
      <c r="C17" s="137">
        <v>112</v>
      </c>
      <c r="J17" s="94">
        <f>B17*C17</f>
        <v>14000</v>
      </c>
      <c r="K17" s="94">
        <f>B17*C17</f>
        <v>14000</v>
      </c>
      <c r="L17" s="94">
        <f>B17*C17</f>
        <v>14000</v>
      </c>
      <c r="O17" s="142">
        <f t="shared" si="9"/>
        <v>42000</v>
      </c>
    </row>
    <row r="18" spans="1:15" ht="28.5" customHeight="1">
      <c r="A18" s="134" t="s">
        <v>49</v>
      </c>
      <c r="B18" s="135">
        <v>1025</v>
      </c>
      <c r="D18" s="142">
        <f>SUM(D6:D17)</f>
        <v>250880</v>
      </c>
      <c r="E18" s="142">
        <f t="shared" ref="E18:N18" si="10">SUM(E6:E17)</f>
        <v>245574</v>
      </c>
      <c r="F18" s="142">
        <f t="shared" si="10"/>
        <v>459021</v>
      </c>
      <c r="G18" s="142">
        <f t="shared" si="10"/>
        <v>410568</v>
      </c>
      <c r="H18" s="142">
        <f t="shared" si="10"/>
        <v>477015</v>
      </c>
      <c r="I18" s="142">
        <f t="shared" si="10"/>
        <v>543462</v>
      </c>
      <c r="J18" s="142">
        <f t="shared" si="10"/>
        <v>378335</v>
      </c>
      <c r="K18" s="142">
        <f t="shared" si="10"/>
        <v>353417.375</v>
      </c>
      <c r="L18" s="142">
        <f t="shared" si="10"/>
        <v>296399.75</v>
      </c>
      <c r="M18" s="142">
        <f t="shared" si="10"/>
        <v>215952.75</v>
      </c>
      <c r="N18" s="142">
        <f t="shared" si="10"/>
        <v>107976.375</v>
      </c>
      <c r="O18" s="161">
        <f>SUM(O6:O17)</f>
        <v>3738601.25</v>
      </c>
    </row>
    <row r="21" spans="1:15">
      <c r="E21" s="169">
        <v>107</v>
      </c>
      <c r="F21" s="170">
        <v>107</v>
      </c>
      <c r="G21" s="170">
        <v>107</v>
      </c>
      <c r="H21" s="170">
        <v>107</v>
      </c>
      <c r="I21" s="170">
        <v>107</v>
      </c>
      <c r="J21" s="170">
        <v>107</v>
      </c>
      <c r="K21" s="154">
        <f>B11/2</f>
        <v>66.875</v>
      </c>
      <c r="L21" s="154">
        <v>67</v>
      </c>
      <c r="M21" s="154">
        <v>67</v>
      </c>
    </row>
    <row r="22" spans="1:15">
      <c r="F22" s="169">
        <v>107</v>
      </c>
      <c r="G22" s="170">
        <v>107</v>
      </c>
      <c r="H22" s="170">
        <v>107</v>
      </c>
      <c r="I22" s="170">
        <v>107</v>
      </c>
      <c r="J22" s="170">
        <v>107</v>
      </c>
      <c r="K22" s="170">
        <v>107</v>
      </c>
      <c r="L22" s="155">
        <v>67</v>
      </c>
      <c r="M22" s="155">
        <v>67</v>
      </c>
      <c r="N22" s="155">
        <v>67</v>
      </c>
    </row>
    <row r="23" spans="1:15">
      <c r="G23" s="169">
        <v>107</v>
      </c>
      <c r="H23" s="170">
        <v>107</v>
      </c>
      <c r="I23" s="170">
        <v>107</v>
      </c>
      <c r="J23" s="170">
        <v>107</v>
      </c>
      <c r="K23" s="170">
        <v>107</v>
      </c>
      <c r="L23" s="170">
        <v>107</v>
      </c>
    </row>
    <row r="24" spans="1:15">
      <c r="H24" s="169">
        <v>107</v>
      </c>
      <c r="I24" s="170">
        <v>107</v>
      </c>
      <c r="J24" s="170">
        <v>107</v>
      </c>
      <c r="K24" s="170">
        <v>107</v>
      </c>
      <c r="L24" s="170">
        <v>107</v>
      </c>
      <c r="M24" s="170">
        <v>107</v>
      </c>
    </row>
    <row r="25" spans="1:15">
      <c r="I25" s="169">
        <v>107</v>
      </c>
      <c r="J25" s="169">
        <v>107</v>
      </c>
      <c r="K25" s="169">
        <v>107</v>
      </c>
      <c r="L25" s="169">
        <v>107</v>
      </c>
      <c r="M25" s="169">
        <v>107</v>
      </c>
      <c r="N25" s="169">
        <v>107</v>
      </c>
    </row>
    <row r="27" spans="1:15">
      <c r="A27" t="s">
        <v>97</v>
      </c>
      <c r="B27" s="156">
        <v>89425</v>
      </c>
    </row>
    <row r="28" spans="1:15">
      <c r="A28" t="s">
        <v>98</v>
      </c>
      <c r="B28" s="156">
        <f>O18</f>
        <v>3738601.25</v>
      </c>
    </row>
    <row r="29" spans="1:15">
      <c r="A29" s="157" t="s">
        <v>49</v>
      </c>
      <c r="B29" s="158">
        <f>B27+B28</f>
        <v>3828026.25</v>
      </c>
      <c r="C29" s="291"/>
      <c r="D29" s="291"/>
    </row>
    <row r="30" spans="1:15">
      <c r="A30" s="157" t="s">
        <v>99</v>
      </c>
      <c r="B30" s="158">
        <f>SUM('Detailed Shelter Budget FL '!H2:H11)</f>
        <v>3834302.083333333</v>
      </c>
      <c r="C30" s="290">
        <v>3680000</v>
      </c>
      <c r="D30" s="290"/>
    </row>
    <row r="34" spans="1:1">
      <c r="A34" s="99"/>
    </row>
  </sheetData>
  <mergeCells count="2">
    <mergeCell ref="C30:D30"/>
    <mergeCell ref="C29:D29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DF1D-9553-4679-B6B9-9A1B388900C3}">
  <dimension ref="A1:N15"/>
  <sheetViews>
    <sheetView zoomScale="80" zoomScaleNormal="80" workbookViewId="0">
      <selection activeCell="F25" sqref="F25"/>
    </sheetView>
  </sheetViews>
  <sheetFormatPr defaultRowHeight="14.45"/>
  <cols>
    <col min="1" max="1" width="8.85546875" customWidth="1"/>
    <col min="2" max="2" width="41.140625" customWidth="1"/>
    <col min="3" max="4" width="12.5703125" customWidth="1"/>
    <col min="5" max="5" width="15.5703125" customWidth="1"/>
    <col min="6" max="7" width="12.5703125" customWidth="1"/>
    <col min="8" max="8" width="17.42578125" customWidth="1"/>
    <col min="9" max="9" width="34.85546875" bestFit="1" customWidth="1"/>
    <col min="10" max="10" width="11.28515625" customWidth="1"/>
    <col min="11" max="11" width="11.42578125" bestFit="1" customWidth="1"/>
    <col min="12" max="12" width="12.42578125" customWidth="1"/>
  </cols>
  <sheetData>
    <row r="1" spans="1:14">
      <c r="A1" s="82" t="s">
        <v>100</v>
      </c>
      <c r="B1" s="82" t="s">
        <v>101</v>
      </c>
      <c r="C1" s="83" t="s">
        <v>102</v>
      </c>
      <c r="D1" s="83" t="s">
        <v>103</v>
      </c>
      <c r="E1" s="83" t="s">
        <v>104</v>
      </c>
      <c r="F1" s="83" t="s">
        <v>105</v>
      </c>
      <c r="G1" s="83" t="s">
        <v>106</v>
      </c>
      <c r="H1" s="84" t="s">
        <v>107</v>
      </c>
      <c r="I1" s="82" t="s">
        <v>108</v>
      </c>
    </row>
    <row r="2" spans="1:14" ht="29.1">
      <c r="A2" s="293" t="s">
        <v>109</v>
      </c>
      <c r="B2" s="85" t="s">
        <v>110</v>
      </c>
      <c r="C2" s="86">
        <v>500</v>
      </c>
      <c r="D2" s="86" t="s">
        <v>111</v>
      </c>
      <c r="E2" s="129">
        <f>SUM(450+600+700+500+675+800)/6</f>
        <v>620.83333333333337</v>
      </c>
      <c r="F2" s="86">
        <v>6</v>
      </c>
      <c r="G2" s="87" t="s">
        <v>112</v>
      </c>
      <c r="H2" s="88">
        <f>C2*E2*F2</f>
        <v>1862500</v>
      </c>
      <c r="I2" s="89" t="s">
        <v>113</v>
      </c>
      <c r="K2" s="90" t="s">
        <v>114</v>
      </c>
      <c r="L2" s="91" t="s">
        <v>115</v>
      </c>
      <c r="M2" s="91">
        <v>0.96758</v>
      </c>
    </row>
    <row r="3" spans="1:14" ht="29.1">
      <c r="A3" s="293"/>
      <c r="B3" s="85" t="s">
        <v>116</v>
      </c>
      <c r="C3" s="86">
        <v>500</v>
      </c>
      <c r="D3" s="86" t="s">
        <v>111</v>
      </c>
      <c r="E3" s="129">
        <f>E2</f>
        <v>620.83333333333337</v>
      </c>
      <c r="F3" s="86">
        <v>1</v>
      </c>
      <c r="G3" s="87" t="s">
        <v>112</v>
      </c>
      <c r="H3" s="88">
        <f t="shared" ref="H3:H7" si="0">C3*E3*F3</f>
        <v>310416.66666666669</v>
      </c>
      <c r="I3" s="92" t="s">
        <v>117</v>
      </c>
      <c r="L3" s="91" t="s">
        <v>118</v>
      </c>
      <c r="M3" s="91">
        <v>1.03331</v>
      </c>
      <c r="N3" s="93">
        <v>1.0680000000000001</v>
      </c>
    </row>
    <row r="4" spans="1:14" ht="29.1">
      <c r="A4" s="293"/>
      <c r="B4" s="85" t="s">
        <v>119</v>
      </c>
      <c r="C4" s="108">
        <v>50</v>
      </c>
      <c r="D4" s="86" t="s">
        <v>111</v>
      </c>
      <c r="E4" s="129">
        <f>SUM(450+600+700+500+675+800)/6</f>
        <v>620.83333333333337</v>
      </c>
      <c r="F4" s="86">
        <v>6</v>
      </c>
      <c r="G4" s="87" t="s">
        <v>112</v>
      </c>
      <c r="H4" s="88">
        <f t="shared" si="0"/>
        <v>186250</v>
      </c>
      <c r="I4" s="294" t="s">
        <v>120</v>
      </c>
      <c r="L4" s="91"/>
      <c r="M4" s="91"/>
    </row>
    <row r="5" spans="1:14" ht="29.1">
      <c r="A5" s="293"/>
      <c r="B5" s="85" t="s">
        <v>121</v>
      </c>
      <c r="C5" s="108">
        <f>C4</f>
        <v>50</v>
      </c>
      <c r="D5" s="86" t="s">
        <v>111</v>
      </c>
      <c r="E5" s="129">
        <f>E4</f>
        <v>620.83333333333337</v>
      </c>
      <c r="F5" s="86">
        <v>1</v>
      </c>
      <c r="G5" s="87" t="s">
        <v>112</v>
      </c>
      <c r="H5" s="88">
        <f t="shared" si="0"/>
        <v>31041.666666666668</v>
      </c>
      <c r="I5" s="294"/>
      <c r="L5" s="91"/>
      <c r="M5" s="91"/>
    </row>
    <row r="6" spans="1:14" ht="29.1">
      <c r="A6" s="293"/>
      <c r="B6" s="85" t="s">
        <v>122</v>
      </c>
      <c r="C6" s="109">
        <f>(C2+C4)*25%</f>
        <v>137.5</v>
      </c>
      <c r="D6" s="86" t="s">
        <v>111</v>
      </c>
      <c r="E6" s="129">
        <f>E2</f>
        <v>620.83333333333337</v>
      </c>
      <c r="F6" s="86">
        <v>3</v>
      </c>
      <c r="G6" s="87" t="s">
        <v>112</v>
      </c>
      <c r="H6" s="88">
        <f t="shared" si="0"/>
        <v>256093.75000000003</v>
      </c>
      <c r="I6" s="92" t="s">
        <v>123</v>
      </c>
      <c r="K6" s="94"/>
    </row>
    <row r="7" spans="1:14" ht="29.1">
      <c r="A7" s="295" t="s">
        <v>124</v>
      </c>
      <c r="B7" s="85" t="s">
        <v>125</v>
      </c>
      <c r="C7" s="108">
        <v>500</v>
      </c>
      <c r="D7" s="86" t="s">
        <v>111</v>
      </c>
      <c r="E7" s="129">
        <v>112</v>
      </c>
      <c r="F7" s="86">
        <v>6</v>
      </c>
      <c r="G7" s="87" t="s">
        <v>112</v>
      </c>
      <c r="H7" s="88">
        <f t="shared" si="0"/>
        <v>336000</v>
      </c>
      <c r="I7" s="92" t="s">
        <v>126</v>
      </c>
    </row>
    <row r="8" spans="1:14" ht="29.1">
      <c r="A8" s="295"/>
      <c r="B8" s="85" t="s">
        <v>127</v>
      </c>
      <c r="C8" s="96">
        <f>C7*25%</f>
        <v>125</v>
      </c>
      <c r="D8" s="86" t="s">
        <v>111</v>
      </c>
      <c r="E8" s="129">
        <v>112</v>
      </c>
      <c r="F8" s="86">
        <v>3</v>
      </c>
      <c r="G8" s="87" t="s">
        <v>112</v>
      </c>
      <c r="H8" s="88">
        <f>E8*F8*C8</f>
        <v>42000</v>
      </c>
      <c r="I8" s="92" t="s">
        <v>126</v>
      </c>
    </row>
    <row r="9" spans="1:14">
      <c r="A9" s="296" t="s">
        <v>128</v>
      </c>
      <c r="B9" s="85" t="s">
        <v>129</v>
      </c>
      <c r="C9" s="92">
        <f>C2+C4+C7</f>
        <v>1050</v>
      </c>
      <c r="D9" s="86" t="s">
        <v>111</v>
      </c>
      <c r="E9" s="129">
        <v>300</v>
      </c>
      <c r="F9" s="86">
        <v>1</v>
      </c>
      <c r="G9" s="87"/>
      <c r="H9" s="88">
        <f t="shared" ref="H9:H11" si="1">C9*E9*F9</f>
        <v>315000</v>
      </c>
      <c r="I9" s="95" t="s">
        <v>130</v>
      </c>
    </row>
    <row r="10" spans="1:14">
      <c r="A10" s="296"/>
      <c r="B10" s="92" t="s">
        <v>131</v>
      </c>
      <c r="C10" s="92">
        <f>150</f>
        <v>150</v>
      </c>
      <c r="D10" s="86" t="s">
        <v>111</v>
      </c>
      <c r="E10" s="129">
        <v>500</v>
      </c>
      <c r="F10" s="86">
        <v>1</v>
      </c>
      <c r="G10" s="87"/>
      <c r="H10" s="88">
        <f t="shared" si="1"/>
        <v>75000</v>
      </c>
      <c r="I10" s="95" t="s">
        <v>132</v>
      </c>
    </row>
    <row r="11" spans="1:14">
      <c r="A11" s="296"/>
      <c r="B11" s="92" t="s">
        <v>133</v>
      </c>
      <c r="C11" s="92">
        <f>C2+C4+C7</f>
        <v>1050</v>
      </c>
      <c r="D11" s="86" t="s">
        <v>111</v>
      </c>
      <c r="E11" s="129">
        <v>400</v>
      </c>
      <c r="F11" s="86">
        <v>1</v>
      </c>
      <c r="G11" s="87"/>
      <c r="H11" s="88">
        <f t="shared" si="1"/>
        <v>420000</v>
      </c>
      <c r="I11" s="95" t="s">
        <v>134</v>
      </c>
      <c r="J11" s="97"/>
    </row>
    <row r="12" spans="1:14">
      <c r="A12" s="297" t="s">
        <v>135</v>
      </c>
      <c r="B12" s="92" t="s">
        <v>136</v>
      </c>
      <c r="C12" s="98">
        <f>(C2+C4+C7)*6 + (C6+C8)*3</f>
        <v>7087.5</v>
      </c>
      <c r="D12" s="87" t="s">
        <v>137</v>
      </c>
      <c r="E12" s="87">
        <v>2.5</v>
      </c>
      <c r="F12" s="95"/>
      <c r="G12" s="95"/>
      <c r="H12" s="88">
        <f>C12*E12</f>
        <v>17718.75</v>
      </c>
      <c r="I12" s="95"/>
      <c r="J12" s="99"/>
      <c r="K12" s="94"/>
    </row>
    <row r="13" spans="1:14">
      <c r="A13" s="297"/>
      <c r="B13" s="92" t="s">
        <v>138</v>
      </c>
      <c r="C13" s="86"/>
      <c r="D13" s="87"/>
      <c r="E13" s="100">
        <v>0.01</v>
      </c>
      <c r="F13" s="95"/>
      <c r="G13" s="95"/>
      <c r="H13" s="101" cm="1">
        <f t="array" ref="H13">SUM((H2:H11)*E13)</f>
        <v>38343.020833333336</v>
      </c>
      <c r="I13" s="95"/>
      <c r="J13" s="99"/>
    </row>
    <row r="14" spans="1:14">
      <c r="B14" s="292" t="s">
        <v>139</v>
      </c>
      <c r="C14" s="292"/>
      <c r="D14" s="292"/>
      <c r="E14" s="292"/>
      <c r="F14" s="292"/>
      <c r="G14" s="292"/>
      <c r="H14" s="110">
        <f>SUM(H2:H13)</f>
        <v>3890363.8541666665</v>
      </c>
      <c r="I14" s="102">
        <f>H14*$M$2</f>
        <v>3764238.258014583</v>
      </c>
      <c r="J14" s="103"/>
    </row>
    <row r="15" spans="1:14" ht="15.6">
      <c r="B15" s="104"/>
      <c r="C15" s="105"/>
      <c r="D15" s="105"/>
      <c r="E15" s="93"/>
      <c r="F15" s="93"/>
      <c r="G15" s="93"/>
      <c r="H15" s="106"/>
      <c r="I15" s="103"/>
      <c r="J15" s="107"/>
    </row>
  </sheetData>
  <mergeCells count="6">
    <mergeCell ref="B14:G14"/>
    <mergeCell ref="A2:A6"/>
    <mergeCell ref="I4:I5"/>
    <mergeCell ref="A7:A8"/>
    <mergeCell ref="A9:A11"/>
    <mergeCell ref="A12:A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e3a04b-565b-41d5-bfea-4873f858184d">
      <Terms xmlns="http://schemas.microsoft.com/office/infopath/2007/PartnerControls"/>
    </lcf76f155ced4ddcb4097134ff3c332f>
    <MediaLengthInSeconds xmlns="5be3a04b-565b-41d5-bfea-4873f858184d" xsi:nil="true"/>
    <SharedWithUsers xmlns="4297dbc7-cb4d-4be0-a09a-a304cbbc6b20">
      <UserInfo>
        <DisplayName/>
        <AccountId xsi:nil="true"/>
        <AccountType/>
      </UserInfo>
    </SharedWithUsers>
    <TaxCatchAll xmlns="4297dbc7-cb4d-4be0-a09a-a304cbbc6b20" xsi:nil="true"/>
    <Notes xmlns="5be3a04b-565b-41d5-bfea-4873f858184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20" ma:contentTypeDescription="Create a new document." ma:contentTypeScope="" ma:versionID="6e419c919cceda35f0b0830e6819265c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b3628daf95bc278bd13bac5fa92dbe28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187C0-2731-4135-9B48-C3C2CAEAE3CE}"/>
</file>

<file path=customXml/itemProps2.xml><?xml version="1.0" encoding="utf-8"?>
<ds:datastoreItem xmlns:ds="http://schemas.openxmlformats.org/officeDocument/2006/customXml" ds:itemID="{FBA0CDFB-657E-4146-B823-C0D4D4B4454B}"/>
</file>

<file path=customXml/itemProps3.xml><?xml version="1.0" encoding="utf-8"?>
<ds:datastoreItem xmlns:ds="http://schemas.openxmlformats.org/officeDocument/2006/customXml" ds:itemID="{FD9BC201-9BA3-41D3-8E05-0A1FDFED8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Williams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Venida</dc:creator>
  <cp:keywords/>
  <dc:description/>
  <cp:lastModifiedBy>Leeanne MARSHALL</cp:lastModifiedBy>
  <cp:revision/>
  <dcterms:created xsi:type="dcterms:W3CDTF">2013-08-28T19:55:52Z</dcterms:created>
  <dcterms:modified xsi:type="dcterms:W3CDTF">2024-04-18T12:52:20Z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0x010100732EEC02ECE9364C866743DCEBCBA81E</vt:lpwstr>
  </property>
  <property fmtid="{D5CDD505-2E9C-101B-9397-08002B2CF9AE}" pid="3" name="MediaServiceImageTags">
    <vt:lpwstr/>
  </property>
  <property fmtid="{D5CDD505-2E9C-101B-9397-08002B2CF9AE}" pid="4" name="MSIP_Label_6627b15a-80ec-4ef7-8353-f32e3c89bf3e_Enabled">
    <vt:lpwstr>true</vt:lpwstr>
  </property>
  <property fmtid="{D5CDD505-2E9C-101B-9397-08002B2CF9AE}" pid="5" name="MSIP_Label_6627b15a-80ec-4ef7-8353-f32e3c89bf3e_SetDate">
    <vt:lpwstr>2022-08-22T14:33:32Z</vt:lpwstr>
  </property>
  <property fmtid="{D5CDD505-2E9C-101B-9397-08002B2CF9AE}" pid="6" name="MSIP_Label_6627b15a-80ec-4ef7-8353-f32e3c89bf3e_Method">
    <vt:lpwstr>Privileged</vt:lpwstr>
  </property>
  <property fmtid="{D5CDD505-2E9C-101B-9397-08002B2CF9AE}" pid="7" name="MSIP_Label_6627b15a-80ec-4ef7-8353-f32e3c89bf3e_Name">
    <vt:lpwstr>IFRC Internal</vt:lpwstr>
  </property>
  <property fmtid="{D5CDD505-2E9C-101B-9397-08002B2CF9AE}" pid="8" name="MSIP_Label_6627b15a-80ec-4ef7-8353-f32e3c89bf3e_SiteId">
    <vt:lpwstr>a2b53be5-734e-4e6c-ab0d-d184f60fd917</vt:lpwstr>
  </property>
  <property fmtid="{D5CDD505-2E9C-101B-9397-08002B2CF9AE}" pid="9" name="MSIP_Label_6627b15a-80ec-4ef7-8353-f32e3c89bf3e_ActionId">
    <vt:lpwstr>d6a00e45-9901-4c26-9309-02d4371cdbaa</vt:lpwstr>
  </property>
  <property fmtid="{D5CDD505-2E9C-101B-9397-08002B2CF9AE}" pid="10" name="MSIP_Label_6627b15a-80ec-4ef7-8353-f32e3c89bf3e_ContentBits">
    <vt:lpwstr>2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